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6.4.7.4.1." sheetId="1" r:id="rId1"/>
  </sheets>
  <definedNames/>
  <calcPr fullCalcOnLoad="1"/>
</workbook>
</file>

<file path=xl/sharedStrings.xml><?xml version="1.0" encoding="utf-8"?>
<sst xmlns="http://schemas.openxmlformats.org/spreadsheetml/2006/main" count="190" uniqueCount="41">
  <si>
    <t>Veszprém</t>
  </si>
  <si>
    <t>Zala</t>
  </si>
  <si>
    <t>Central Transdanubia</t>
  </si>
  <si>
    <t>Transdanubia</t>
  </si>
  <si>
    <t>Southern Transdanubia</t>
  </si>
  <si>
    <t>Northern Hungary</t>
  </si>
  <si>
    <t>Southern Great Plain</t>
  </si>
  <si>
    <t>Mobile internet</t>
  </si>
  <si>
    <t>Total (with mobile internet)</t>
  </si>
  <si>
    <t>Total</t>
  </si>
  <si>
    <t>Budapest</t>
  </si>
  <si>
    <t>Pest</t>
  </si>
  <si>
    <t xml:space="preserve">Central Hungary </t>
  </si>
  <si>
    <t>Fejér</t>
  </si>
  <si>
    <t>Komárom-Esztergom</t>
  </si>
  <si>
    <t>Győr-Moson-Sopron</t>
  </si>
  <si>
    <t>Vas</t>
  </si>
  <si>
    <t>Western Transdanubia</t>
  </si>
  <si>
    <t>Baranya</t>
  </si>
  <si>
    <t>Somogy</t>
  </si>
  <si>
    <t>Tolna</t>
  </si>
  <si>
    <t xml:space="preserve">Borsod-Abaúj-Zemplén </t>
  </si>
  <si>
    <t>Heves</t>
  </si>
  <si>
    <t>Nógrád</t>
  </si>
  <si>
    <t>Hajdú-Bihar</t>
  </si>
  <si>
    <t>Jász-Nagykun-Szolnok</t>
  </si>
  <si>
    <t>Szabolcs-Szatmár-Bereg</t>
  </si>
  <si>
    <t>Northern Great Plain</t>
  </si>
  <si>
    <t>Bács-Kiskun</t>
  </si>
  <si>
    <t>Békés</t>
  </si>
  <si>
    <t xml:space="preserve">Great Plain and North </t>
  </si>
  <si>
    <t>$Public switched network+ISDN (by modem)</t>
  </si>
  <si>
    <t>$xDSL</t>
  </si>
  <si>
    <t>$Cable tv</t>
  </si>
  <si>
    <t>$Wireless</t>
  </si>
  <si>
    <t>$Other</t>
  </si>
  <si>
    <t>$Total</t>
  </si>
  <si>
    <t>Regions</t>
  </si>
  <si>
    <t>Total (without mobile internet)</t>
  </si>
  <si>
    <t>6.4.7.4.1. Number of the Internet subscribers by access services, 31 December (2007–2015)</t>
  </si>
  <si>
    <t>Csongrád-Csanád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</si>
</sst>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56" applyNumberFormat="1" applyFont="1" applyFill="1" applyBorder="1" applyAlignment="1">
      <alignment horizontal="right"/>
      <protection/>
    </xf>
    <xf numFmtId="3" fontId="3" fillId="0" borderId="0" xfId="56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56" applyFont="1" applyFill="1" applyBorder="1" applyAlignment="1">
      <alignment vertical="center"/>
      <protection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indent="2"/>
    </xf>
    <xf numFmtId="0" fontId="7" fillId="0" borderId="0" xfId="56" applyFont="1" applyFill="1" applyBorder="1" applyAlignment="1">
      <alignment horizontal="left" vertical="top"/>
      <protection/>
    </xf>
    <xf numFmtId="0" fontId="5" fillId="0" borderId="0" xfId="56" applyFont="1" applyFill="1" applyBorder="1" applyAlignment="1">
      <alignment horizontal="left" vertical="top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0" fontId="4" fillId="0" borderId="0" xfId="0" applyFont="1" applyFill="1" applyAlignment="1">
      <alignment/>
    </xf>
    <xf numFmtId="3" fontId="7" fillId="0" borderId="0" xfId="56" applyNumberFormat="1" applyFont="1" applyFill="1" applyBorder="1" applyAlignment="1">
      <alignment horizontal="right" vertical="top"/>
      <protection/>
    </xf>
    <xf numFmtId="3" fontId="4" fillId="0" borderId="0" xfId="0" applyNumberFormat="1" applyFont="1" applyFill="1" applyAlignment="1">
      <alignment/>
    </xf>
    <xf numFmtId="3" fontId="5" fillId="0" borderId="0" xfId="56" applyNumberFormat="1" applyFont="1" applyFill="1" applyBorder="1" applyAlignment="1">
      <alignment horizontal="right" vertical="top"/>
      <protection/>
    </xf>
    <xf numFmtId="3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14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vertical="top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D4D0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7109375" style="11" customWidth="1"/>
    <col min="2" max="2" width="11.421875" style="11" customWidth="1"/>
    <col min="3" max="7" width="10.7109375" style="11" customWidth="1"/>
    <col min="8" max="16384" width="9.140625" style="11" customWidth="1"/>
  </cols>
  <sheetData>
    <row r="1" spans="1:10" ht="19.5" customHeight="1">
      <c r="A1" s="13" t="s">
        <v>39</v>
      </c>
      <c r="B1" s="14"/>
      <c r="C1" s="14"/>
      <c r="D1" s="14"/>
      <c r="E1" s="14"/>
      <c r="F1" s="14"/>
      <c r="G1" s="14"/>
      <c r="I1" s="2"/>
      <c r="J1" s="35"/>
    </row>
    <row r="2" spans="1:10" ht="11.25">
      <c r="A2" s="1" t="s">
        <v>37</v>
      </c>
      <c r="B2" s="9">
        <v>2007</v>
      </c>
      <c r="C2" s="9">
        <v>2008</v>
      </c>
      <c r="D2" s="9">
        <v>2009</v>
      </c>
      <c r="E2" s="10">
        <v>2010</v>
      </c>
      <c r="F2" s="9">
        <v>2011</v>
      </c>
      <c r="G2" s="9">
        <v>2012</v>
      </c>
      <c r="H2" s="9">
        <v>2013</v>
      </c>
      <c r="I2" s="10">
        <v>2014</v>
      </c>
      <c r="J2" s="36">
        <v>2015</v>
      </c>
    </row>
    <row r="3" spans="1:9" ht="11.25">
      <c r="A3" s="15" t="s">
        <v>31</v>
      </c>
      <c r="C3" s="16"/>
      <c r="D3" s="16"/>
      <c r="E3" s="16"/>
      <c r="F3" s="17"/>
      <c r="G3" s="17"/>
      <c r="I3" s="37"/>
    </row>
    <row r="4" spans="1:10" ht="11.25">
      <c r="A4" s="12" t="s">
        <v>10</v>
      </c>
      <c r="B4" s="3">
        <v>34631</v>
      </c>
      <c r="C4" s="5">
        <v>8198</v>
      </c>
      <c r="D4" s="22">
        <v>7259</v>
      </c>
      <c r="E4" s="23">
        <v>6169</v>
      </c>
      <c r="F4" s="24">
        <v>5938</v>
      </c>
      <c r="G4" s="23">
        <f>2662+4585</f>
        <v>7247</v>
      </c>
      <c r="H4" s="25">
        <v>6867</v>
      </c>
      <c r="I4" s="25">
        <v>5519</v>
      </c>
      <c r="J4" s="25">
        <v>3536</v>
      </c>
    </row>
    <row r="5" spans="1:10" ht="11.25">
      <c r="A5" s="12" t="s">
        <v>11</v>
      </c>
      <c r="B5" s="3">
        <v>7234</v>
      </c>
      <c r="C5" s="5">
        <v>4093</v>
      </c>
      <c r="D5" s="22">
        <v>4325</v>
      </c>
      <c r="E5" s="23">
        <v>2081</v>
      </c>
      <c r="F5" s="24">
        <v>1699</v>
      </c>
      <c r="G5" s="23">
        <f>954+548</f>
        <v>1502</v>
      </c>
      <c r="H5" s="25">
        <v>520</v>
      </c>
      <c r="I5" s="25">
        <v>509</v>
      </c>
      <c r="J5" s="25">
        <v>563</v>
      </c>
    </row>
    <row r="6" spans="1:10" ht="11.25">
      <c r="A6" s="19" t="s">
        <v>12</v>
      </c>
      <c r="B6" s="4">
        <v>41865</v>
      </c>
      <c r="C6" s="6">
        <v>12291</v>
      </c>
      <c r="D6" s="26">
        <v>11584</v>
      </c>
      <c r="E6" s="27">
        <v>8250</v>
      </c>
      <c r="F6" s="28">
        <v>7637</v>
      </c>
      <c r="G6" s="27">
        <f>G4+G5</f>
        <v>8749</v>
      </c>
      <c r="H6" s="29">
        <f>SUM(H4:H5)</f>
        <v>7387</v>
      </c>
      <c r="I6" s="29">
        <v>6028</v>
      </c>
      <c r="J6" s="29">
        <v>4099</v>
      </c>
    </row>
    <row r="7" spans="1:10" ht="11.25">
      <c r="A7" s="12" t="s">
        <v>13</v>
      </c>
      <c r="B7" s="3">
        <v>1534</v>
      </c>
      <c r="C7" s="5">
        <v>1113</v>
      </c>
      <c r="D7" s="22">
        <v>1217</v>
      </c>
      <c r="E7" s="23">
        <v>363</v>
      </c>
      <c r="F7" s="12">
        <v>248</v>
      </c>
      <c r="G7" s="23">
        <f>182+44</f>
        <v>226</v>
      </c>
      <c r="H7" s="25">
        <v>203</v>
      </c>
      <c r="I7" s="25">
        <v>161</v>
      </c>
      <c r="J7" s="25">
        <v>67</v>
      </c>
    </row>
    <row r="8" spans="1:10" ht="11.25">
      <c r="A8" s="12" t="s">
        <v>14</v>
      </c>
      <c r="B8" s="3">
        <v>1463</v>
      </c>
      <c r="C8" s="5">
        <v>977</v>
      </c>
      <c r="D8" s="30">
        <v>929</v>
      </c>
      <c r="E8" s="23">
        <v>320</v>
      </c>
      <c r="F8" s="12">
        <v>240</v>
      </c>
      <c r="G8" s="23">
        <f>98+52</f>
        <v>150</v>
      </c>
      <c r="H8" s="25">
        <v>138</v>
      </c>
      <c r="I8" s="25">
        <v>125</v>
      </c>
      <c r="J8" s="25">
        <v>43</v>
      </c>
    </row>
    <row r="9" spans="1:10" ht="11.25">
      <c r="A9" s="12" t="s">
        <v>0</v>
      </c>
      <c r="B9" s="3">
        <v>3391</v>
      </c>
      <c r="C9" s="5">
        <v>597</v>
      </c>
      <c r="D9" s="30">
        <v>552</v>
      </c>
      <c r="E9" s="23">
        <v>412</v>
      </c>
      <c r="F9" s="12">
        <v>367</v>
      </c>
      <c r="G9" s="23">
        <f>192+65</f>
        <v>257</v>
      </c>
      <c r="H9" s="25">
        <v>163</v>
      </c>
      <c r="I9" s="25">
        <v>197</v>
      </c>
      <c r="J9" s="25">
        <v>110</v>
      </c>
    </row>
    <row r="10" spans="1:10" ht="11.25">
      <c r="A10" s="7" t="s">
        <v>2</v>
      </c>
      <c r="B10" s="4">
        <v>6388</v>
      </c>
      <c r="C10" s="6">
        <v>2687</v>
      </c>
      <c r="D10" s="26">
        <v>2698</v>
      </c>
      <c r="E10" s="27">
        <v>1095</v>
      </c>
      <c r="F10" s="8">
        <v>855</v>
      </c>
      <c r="G10" s="27">
        <f>G7+G8+G9</f>
        <v>633</v>
      </c>
      <c r="H10" s="29">
        <f>SUM(H7:H9)</f>
        <v>504</v>
      </c>
      <c r="I10" s="29">
        <v>483</v>
      </c>
      <c r="J10" s="29">
        <v>220</v>
      </c>
    </row>
    <row r="11" spans="1:10" ht="11.25">
      <c r="A11" s="12" t="s">
        <v>15</v>
      </c>
      <c r="B11" s="3">
        <v>954</v>
      </c>
      <c r="C11" s="5">
        <v>1607</v>
      </c>
      <c r="D11" s="22">
        <v>1275</v>
      </c>
      <c r="E11" s="23">
        <v>590</v>
      </c>
      <c r="F11" s="12">
        <v>511</v>
      </c>
      <c r="G11" s="23">
        <f>196+84</f>
        <v>280</v>
      </c>
      <c r="H11" s="25">
        <v>277</v>
      </c>
      <c r="I11" s="25">
        <v>222</v>
      </c>
      <c r="J11" s="25">
        <v>70</v>
      </c>
    </row>
    <row r="12" spans="1:10" ht="11.25">
      <c r="A12" s="12" t="s">
        <v>16</v>
      </c>
      <c r="B12" s="3">
        <v>529</v>
      </c>
      <c r="C12" s="5">
        <v>436</v>
      </c>
      <c r="D12" s="30">
        <v>339</v>
      </c>
      <c r="E12" s="23">
        <v>294</v>
      </c>
      <c r="F12" s="12">
        <v>284</v>
      </c>
      <c r="G12" s="23">
        <f>138+33</f>
        <v>171</v>
      </c>
      <c r="H12" s="25">
        <v>174</v>
      </c>
      <c r="I12" s="25">
        <v>138</v>
      </c>
      <c r="J12" s="25">
        <v>47</v>
      </c>
    </row>
    <row r="13" spans="1:10" ht="11.25">
      <c r="A13" s="12" t="s">
        <v>1</v>
      </c>
      <c r="B13" s="3">
        <v>427</v>
      </c>
      <c r="C13" s="5">
        <v>503</v>
      </c>
      <c r="D13" s="30">
        <v>356</v>
      </c>
      <c r="E13" s="23">
        <v>372</v>
      </c>
      <c r="F13" s="12">
        <v>219</v>
      </c>
      <c r="G13" s="23">
        <f>111+74</f>
        <v>185</v>
      </c>
      <c r="H13" s="25">
        <v>171</v>
      </c>
      <c r="I13" s="25">
        <v>140</v>
      </c>
      <c r="J13" s="25">
        <v>43</v>
      </c>
    </row>
    <row r="14" spans="1:10" ht="11.25">
      <c r="A14" s="7" t="s">
        <v>17</v>
      </c>
      <c r="B14" s="4">
        <v>1910</v>
      </c>
      <c r="C14" s="6">
        <v>2546</v>
      </c>
      <c r="D14" s="26">
        <v>1970</v>
      </c>
      <c r="E14" s="27">
        <v>1256</v>
      </c>
      <c r="F14" s="28">
        <v>1014</v>
      </c>
      <c r="G14" s="27">
        <f>G11+G12+G13</f>
        <v>636</v>
      </c>
      <c r="H14" s="29">
        <f>SUM(H11:H13)</f>
        <v>622</v>
      </c>
      <c r="I14" s="29">
        <v>500</v>
      </c>
      <c r="J14" s="29">
        <v>160</v>
      </c>
    </row>
    <row r="15" spans="1:10" ht="11.25">
      <c r="A15" s="12" t="s">
        <v>18</v>
      </c>
      <c r="B15" s="3">
        <v>818</v>
      </c>
      <c r="C15" s="5">
        <v>1371</v>
      </c>
      <c r="D15" s="22">
        <v>1155</v>
      </c>
      <c r="E15" s="23">
        <v>463</v>
      </c>
      <c r="F15" s="12">
        <v>453</v>
      </c>
      <c r="G15" s="23">
        <f>175+166</f>
        <v>341</v>
      </c>
      <c r="H15" s="25">
        <v>278</v>
      </c>
      <c r="I15" s="25">
        <v>209</v>
      </c>
      <c r="J15" s="25">
        <v>66</v>
      </c>
    </row>
    <row r="16" spans="1:10" ht="11.25">
      <c r="A16" s="12" t="s">
        <v>19</v>
      </c>
      <c r="B16" s="3">
        <v>735</v>
      </c>
      <c r="C16" s="5">
        <v>686</v>
      </c>
      <c r="D16" s="30">
        <v>389</v>
      </c>
      <c r="E16" s="23">
        <v>391</v>
      </c>
      <c r="F16" s="12">
        <v>314</v>
      </c>
      <c r="G16" s="23">
        <f>153+115</f>
        <v>268</v>
      </c>
      <c r="H16" s="24">
        <v>288</v>
      </c>
      <c r="I16" s="24">
        <v>204</v>
      </c>
      <c r="J16" s="24">
        <v>27</v>
      </c>
    </row>
    <row r="17" spans="1:10" ht="11.25">
      <c r="A17" s="12" t="s">
        <v>20</v>
      </c>
      <c r="B17" s="3">
        <v>349</v>
      </c>
      <c r="C17" s="5">
        <v>287</v>
      </c>
      <c r="D17" s="30">
        <v>232</v>
      </c>
      <c r="E17" s="23">
        <v>194</v>
      </c>
      <c r="F17" s="12">
        <v>146</v>
      </c>
      <c r="G17" s="23">
        <f>87+23</f>
        <v>110</v>
      </c>
      <c r="H17" s="24">
        <v>98</v>
      </c>
      <c r="I17" s="24">
        <v>74</v>
      </c>
      <c r="J17" s="24">
        <v>27</v>
      </c>
    </row>
    <row r="18" spans="1:10" ht="11.25">
      <c r="A18" s="7" t="s">
        <v>4</v>
      </c>
      <c r="B18" s="4">
        <v>1902</v>
      </c>
      <c r="C18" s="6">
        <v>2344</v>
      </c>
      <c r="D18" s="26">
        <v>1776</v>
      </c>
      <c r="E18" s="26">
        <v>1048</v>
      </c>
      <c r="F18" s="8">
        <v>913</v>
      </c>
      <c r="G18" s="26">
        <f>G15+G16+G17</f>
        <v>719</v>
      </c>
      <c r="H18" s="28">
        <f>SUM(H15:H17)</f>
        <v>664</v>
      </c>
      <c r="I18" s="28">
        <v>487</v>
      </c>
      <c r="J18" s="28">
        <v>120</v>
      </c>
    </row>
    <row r="19" spans="1:10" ht="11.25">
      <c r="A19" s="19" t="s">
        <v>3</v>
      </c>
      <c r="B19" s="4">
        <f>+B10+B14+B18</f>
        <v>10200</v>
      </c>
      <c r="C19" s="4">
        <f>+C10+C14+C18</f>
        <v>7577</v>
      </c>
      <c r="D19" s="26">
        <f>+D10+D14+D18</f>
        <v>6444</v>
      </c>
      <c r="E19" s="26">
        <v>3399</v>
      </c>
      <c r="F19" s="28">
        <v>2782</v>
      </c>
      <c r="G19" s="26">
        <f>G10+G14+G18</f>
        <v>1988</v>
      </c>
      <c r="H19" s="28">
        <f>+H18+H14+H10</f>
        <v>1790</v>
      </c>
      <c r="I19" s="28">
        <v>1470</v>
      </c>
      <c r="J19" s="28">
        <v>500</v>
      </c>
    </row>
    <row r="20" spans="1:10" ht="11.25">
      <c r="A20" s="12" t="s">
        <v>21</v>
      </c>
      <c r="B20" s="3">
        <v>533</v>
      </c>
      <c r="C20" s="5">
        <v>737</v>
      </c>
      <c r="D20" s="30">
        <v>563</v>
      </c>
      <c r="E20" s="22">
        <v>765</v>
      </c>
      <c r="F20" s="12">
        <v>619</v>
      </c>
      <c r="G20" s="22">
        <f>256+84</f>
        <v>340</v>
      </c>
      <c r="H20" s="24">
        <v>301</v>
      </c>
      <c r="I20" s="24">
        <v>218</v>
      </c>
      <c r="J20" s="24">
        <v>65</v>
      </c>
    </row>
    <row r="21" spans="1:10" ht="11.25">
      <c r="A21" s="12" t="s">
        <v>22</v>
      </c>
      <c r="B21" s="3">
        <v>466</v>
      </c>
      <c r="C21" s="5">
        <v>410</v>
      </c>
      <c r="D21" s="30">
        <v>320</v>
      </c>
      <c r="E21" s="22">
        <v>262</v>
      </c>
      <c r="F21" s="12">
        <v>260</v>
      </c>
      <c r="G21" s="22">
        <f>114+43</f>
        <v>157</v>
      </c>
      <c r="H21" s="24">
        <v>144</v>
      </c>
      <c r="I21" s="24">
        <v>111</v>
      </c>
      <c r="J21" s="24">
        <v>18</v>
      </c>
    </row>
    <row r="22" spans="1:10" ht="11.25">
      <c r="A22" s="12" t="s">
        <v>23</v>
      </c>
      <c r="B22" s="3">
        <v>689</v>
      </c>
      <c r="C22" s="5">
        <v>562</v>
      </c>
      <c r="D22" s="30">
        <v>329</v>
      </c>
      <c r="E22" s="22">
        <v>84</v>
      </c>
      <c r="F22" s="12">
        <v>71</v>
      </c>
      <c r="G22" s="22">
        <f>56+12</f>
        <v>68</v>
      </c>
      <c r="H22" s="24">
        <v>196</v>
      </c>
      <c r="I22" s="24">
        <v>57</v>
      </c>
      <c r="J22" s="24">
        <v>6</v>
      </c>
    </row>
    <row r="23" spans="1:10" ht="11.25">
      <c r="A23" s="7" t="s">
        <v>5</v>
      </c>
      <c r="B23" s="4">
        <f>B20+B21+B22</f>
        <v>1688</v>
      </c>
      <c r="C23" s="6">
        <v>1709</v>
      </c>
      <c r="D23" s="26">
        <v>1212</v>
      </c>
      <c r="E23" s="26">
        <v>1111</v>
      </c>
      <c r="F23" s="8">
        <v>950</v>
      </c>
      <c r="G23" s="26">
        <f>G20+G21+G22</f>
        <v>565</v>
      </c>
      <c r="H23" s="28">
        <f>SUM(H20:H22)</f>
        <v>641</v>
      </c>
      <c r="I23" s="28">
        <v>386</v>
      </c>
      <c r="J23" s="28">
        <v>89</v>
      </c>
    </row>
    <row r="24" spans="1:10" ht="11.25">
      <c r="A24" s="12" t="s">
        <v>24</v>
      </c>
      <c r="B24" s="3">
        <v>647</v>
      </c>
      <c r="C24" s="5">
        <v>487</v>
      </c>
      <c r="D24" s="30">
        <v>415</v>
      </c>
      <c r="E24" s="22">
        <v>365</v>
      </c>
      <c r="F24" s="12">
        <v>359</v>
      </c>
      <c r="G24" s="22">
        <f>153+80</f>
        <v>233</v>
      </c>
      <c r="H24" s="24">
        <v>353</v>
      </c>
      <c r="I24" s="24">
        <v>189</v>
      </c>
      <c r="J24" s="24">
        <v>58</v>
      </c>
    </row>
    <row r="25" spans="1:10" ht="11.25">
      <c r="A25" s="12" t="s">
        <v>25</v>
      </c>
      <c r="B25" s="3">
        <v>1341</v>
      </c>
      <c r="C25" s="5">
        <v>366</v>
      </c>
      <c r="D25" s="30">
        <v>419</v>
      </c>
      <c r="E25" s="22">
        <v>369</v>
      </c>
      <c r="F25" s="12">
        <v>315</v>
      </c>
      <c r="G25" s="22">
        <f>324+14</f>
        <v>338</v>
      </c>
      <c r="H25" s="24">
        <v>125</v>
      </c>
      <c r="I25" s="24">
        <v>105</v>
      </c>
      <c r="J25" s="24">
        <v>34</v>
      </c>
    </row>
    <row r="26" spans="1:10" ht="11.25">
      <c r="A26" s="12" t="s">
        <v>26</v>
      </c>
      <c r="B26" s="3">
        <v>554</v>
      </c>
      <c r="C26" s="5">
        <v>506</v>
      </c>
      <c r="D26" s="30">
        <v>345</v>
      </c>
      <c r="E26" s="22">
        <v>290</v>
      </c>
      <c r="F26" s="12">
        <v>242</v>
      </c>
      <c r="G26" s="22">
        <f>136+40</f>
        <v>176</v>
      </c>
      <c r="H26" s="24">
        <v>169</v>
      </c>
      <c r="I26" s="24">
        <v>133</v>
      </c>
      <c r="J26" s="24">
        <v>18</v>
      </c>
    </row>
    <row r="27" spans="1:10" ht="11.25">
      <c r="A27" s="7" t="s">
        <v>27</v>
      </c>
      <c r="B27" s="4">
        <f>B24+B25+B26</f>
        <v>2542</v>
      </c>
      <c r="C27" s="6">
        <v>1359</v>
      </c>
      <c r="D27" s="26">
        <v>1179</v>
      </c>
      <c r="E27" s="26">
        <v>1024</v>
      </c>
      <c r="F27" s="8">
        <v>916</v>
      </c>
      <c r="G27" s="26">
        <f>G24+G25+G26</f>
        <v>747</v>
      </c>
      <c r="H27" s="28">
        <f>SUM(H24:H26)</f>
        <v>647</v>
      </c>
      <c r="I27" s="28">
        <v>427</v>
      </c>
      <c r="J27" s="28">
        <v>110</v>
      </c>
    </row>
    <row r="28" spans="1:10" ht="11.25">
      <c r="A28" s="12" t="s">
        <v>28</v>
      </c>
      <c r="B28" s="3">
        <v>771</v>
      </c>
      <c r="C28" s="5">
        <v>1109</v>
      </c>
      <c r="D28" s="22">
        <v>1010</v>
      </c>
      <c r="E28" s="22">
        <v>426</v>
      </c>
      <c r="F28" s="12">
        <v>387</v>
      </c>
      <c r="G28" s="22">
        <f>229+54</f>
        <v>283</v>
      </c>
      <c r="H28" s="24">
        <v>1520</v>
      </c>
      <c r="I28" s="24">
        <v>216</v>
      </c>
      <c r="J28" s="24">
        <v>58</v>
      </c>
    </row>
    <row r="29" spans="1:10" ht="11.25">
      <c r="A29" s="12" t="s">
        <v>29</v>
      </c>
      <c r="B29" s="3">
        <v>837</v>
      </c>
      <c r="C29" s="5">
        <v>167</v>
      </c>
      <c r="D29" s="30">
        <v>117</v>
      </c>
      <c r="E29" s="22">
        <v>150</v>
      </c>
      <c r="F29" s="12">
        <v>149</v>
      </c>
      <c r="G29" s="22">
        <f>99+70</f>
        <v>169</v>
      </c>
      <c r="H29" s="24">
        <v>364</v>
      </c>
      <c r="I29" s="24">
        <v>98</v>
      </c>
      <c r="J29" s="24">
        <v>35</v>
      </c>
    </row>
    <row r="30" spans="1:10" ht="11.25">
      <c r="A30" s="12" t="s">
        <v>40</v>
      </c>
      <c r="B30" s="3">
        <v>5082</v>
      </c>
      <c r="C30" s="5">
        <v>530</v>
      </c>
      <c r="D30" s="30">
        <v>857</v>
      </c>
      <c r="E30" s="22">
        <v>777</v>
      </c>
      <c r="F30" s="12">
        <v>706</v>
      </c>
      <c r="G30" s="22">
        <f>376+20</f>
        <v>396</v>
      </c>
      <c r="H30" s="24">
        <v>103</v>
      </c>
      <c r="I30" s="24">
        <v>129</v>
      </c>
      <c r="J30" s="24">
        <v>62</v>
      </c>
    </row>
    <row r="31" spans="1:10" ht="11.25">
      <c r="A31" s="7" t="s">
        <v>6</v>
      </c>
      <c r="B31" s="4">
        <f>B28+B29+B30</f>
        <v>6690</v>
      </c>
      <c r="C31" s="6">
        <v>1806</v>
      </c>
      <c r="D31" s="26">
        <v>1984</v>
      </c>
      <c r="E31" s="26">
        <v>1353</v>
      </c>
      <c r="F31" s="28">
        <v>1242</v>
      </c>
      <c r="G31" s="26">
        <f>G28+G29+G30</f>
        <v>848</v>
      </c>
      <c r="H31" s="28">
        <f>SUM(H28:H30)</f>
        <v>1987</v>
      </c>
      <c r="I31" s="28">
        <v>443</v>
      </c>
      <c r="J31" s="28">
        <v>155</v>
      </c>
    </row>
    <row r="32" spans="1:10" ht="11.25">
      <c r="A32" s="19" t="s">
        <v>30</v>
      </c>
      <c r="B32" s="4">
        <f>+B23+B27+B31</f>
        <v>10920</v>
      </c>
      <c r="C32" s="4">
        <f>+C23+C27+C31</f>
        <v>4874</v>
      </c>
      <c r="D32" s="26">
        <f>+D23+D27+D31</f>
        <v>4375</v>
      </c>
      <c r="E32" s="26">
        <v>3488</v>
      </c>
      <c r="F32" s="28">
        <v>3108</v>
      </c>
      <c r="G32" s="26">
        <f>G23+G27+G31</f>
        <v>2160</v>
      </c>
      <c r="H32" s="28">
        <f>+H31+H27+H23</f>
        <v>3275</v>
      </c>
      <c r="I32" s="28">
        <v>1256</v>
      </c>
      <c r="J32" s="28">
        <v>354</v>
      </c>
    </row>
    <row r="33" spans="1:10" ht="11.25">
      <c r="A33" s="8" t="s">
        <v>9</v>
      </c>
      <c r="B33" s="4">
        <v>62985</v>
      </c>
      <c r="C33" s="6">
        <v>24742</v>
      </c>
      <c r="D33" s="26">
        <v>22403</v>
      </c>
      <c r="E33" s="26">
        <v>15137</v>
      </c>
      <c r="F33" s="28">
        <v>13527</v>
      </c>
      <c r="G33" s="26">
        <f>G6+G10+G14+G18+G23+G27+G31</f>
        <v>12897</v>
      </c>
      <c r="H33" s="28">
        <f>SUM(H31,H27,H23,H18,H14,H10,H6)</f>
        <v>12452</v>
      </c>
      <c r="I33" s="28">
        <v>8754</v>
      </c>
      <c r="J33" s="28">
        <v>4953</v>
      </c>
    </row>
    <row r="34" ht="11.25">
      <c r="A34" s="18" t="s">
        <v>32</v>
      </c>
    </row>
    <row r="35" spans="1:10" ht="11.25">
      <c r="A35" s="12" t="s">
        <v>10</v>
      </c>
      <c r="B35" s="3">
        <v>210538</v>
      </c>
      <c r="C35" s="5">
        <v>224767</v>
      </c>
      <c r="D35" s="22">
        <v>212831</v>
      </c>
      <c r="E35" s="23">
        <v>183651</v>
      </c>
      <c r="F35" s="24">
        <v>179418</v>
      </c>
      <c r="G35" s="23">
        <v>147414</v>
      </c>
      <c r="H35" s="25">
        <v>136931</v>
      </c>
      <c r="I35" s="25">
        <v>125381</v>
      </c>
      <c r="J35" s="25">
        <v>118632</v>
      </c>
    </row>
    <row r="36" spans="1:10" ht="11.25">
      <c r="A36" s="12" t="s">
        <v>11</v>
      </c>
      <c r="B36" s="3">
        <v>122232</v>
      </c>
      <c r="C36" s="5">
        <v>138685</v>
      </c>
      <c r="D36" s="22">
        <v>140661</v>
      </c>
      <c r="E36" s="23">
        <v>133869</v>
      </c>
      <c r="F36" s="24">
        <v>133860</v>
      </c>
      <c r="G36" s="23">
        <v>132296</v>
      </c>
      <c r="H36" s="25">
        <v>124165</v>
      </c>
      <c r="I36" s="25">
        <v>126062</v>
      </c>
      <c r="J36" s="25">
        <v>121519</v>
      </c>
    </row>
    <row r="37" spans="1:10" ht="11.25">
      <c r="A37" s="19" t="s">
        <v>12</v>
      </c>
      <c r="B37" s="4">
        <v>332770</v>
      </c>
      <c r="C37" s="6">
        <v>363452</v>
      </c>
      <c r="D37" s="26">
        <v>353492</v>
      </c>
      <c r="E37" s="27">
        <v>317520</v>
      </c>
      <c r="F37" s="28">
        <v>313278</v>
      </c>
      <c r="G37" s="27">
        <f>G35+G36</f>
        <v>279710</v>
      </c>
      <c r="H37" s="29">
        <f>SUM(H35:H36)</f>
        <v>261096</v>
      </c>
      <c r="I37" s="29">
        <v>251443</v>
      </c>
      <c r="J37" s="29">
        <v>240151</v>
      </c>
    </row>
    <row r="38" spans="1:10" ht="11.25">
      <c r="A38" s="12" t="s">
        <v>13</v>
      </c>
      <c r="B38" s="3">
        <v>32193</v>
      </c>
      <c r="C38" s="5">
        <v>32809</v>
      </c>
      <c r="D38" s="22">
        <v>33180</v>
      </c>
      <c r="E38" s="23">
        <v>31721</v>
      </c>
      <c r="F38" s="24">
        <v>34916</v>
      </c>
      <c r="G38" s="23">
        <v>32862</v>
      </c>
      <c r="H38" s="25">
        <v>33185</v>
      </c>
      <c r="I38" s="25">
        <v>34464</v>
      </c>
      <c r="J38" s="25">
        <v>36354</v>
      </c>
    </row>
    <row r="39" spans="1:10" ht="11.25">
      <c r="A39" s="12" t="s">
        <v>14</v>
      </c>
      <c r="B39" s="3">
        <v>23559</v>
      </c>
      <c r="C39" s="5">
        <v>26848</v>
      </c>
      <c r="D39" s="22">
        <v>26802</v>
      </c>
      <c r="E39" s="23">
        <v>26459</v>
      </c>
      <c r="F39" s="24">
        <v>28829</v>
      </c>
      <c r="G39" s="23">
        <v>27844</v>
      </c>
      <c r="H39" s="25">
        <v>28461</v>
      </c>
      <c r="I39" s="25">
        <v>28808</v>
      </c>
      <c r="J39" s="25">
        <v>30656</v>
      </c>
    </row>
    <row r="40" spans="1:10" ht="11.25">
      <c r="A40" s="12" t="s">
        <v>0</v>
      </c>
      <c r="B40" s="3">
        <v>24401</v>
      </c>
      <c r="C40" s="5">
        <v>36984</v>
      </c>
      <c r="D40" s="22">
        <v>33755</v>
      </c>
      <c r="E40" s="23">
        <v>33072</v>
      </c>
      <c r="F40" s="24">
        <v>28188</v>
      </c>
      <c r="G40" s="23">
        <v>27287</v>
      </c>
      <c r="H40" s="25">
        <v>26694</v>
      </c>
      <c r="I40" s="25">
        <v>27642</v>
      </c>
      <c r="J40" s="25">
        <v>28554</v>
      </c>
    </row>
    <row r="41" spans="1:10" ht="11.25">
      <c r="A41" s="7" t="s">
        <v>2</v>
      </c>
      <c r="B41" s="4">
        <v>80153</v>
      </c>
      <c r="C41" s="6">
        <v>96641</v>
      </c>
      <c r="D41" s="26">
        <v>93737</v>
      </c>
      <c r="E41" s="27">
        <v>91252</v>
      </c>
      <c r="F41" s="28">
        <v>91933</v>
      </c>
      <c r="G41" s="27">
        <f>G38+G39+G40</f>
        <v>87993</v>
      </c>
      <c r="H41" s="29">
        <f>SUM(H38:H40)</f>
        <v>88340</v>
      </c>
      <c r="I41" s="29">
        <v>90914</v>
      </c>
      <c r="J41" s="29">
        <v>95564</v>
      </c>
    </row>
    <row r="42" spans="1:10" ht="11.25">
      <c r="A42" s="12" t="s">
        <v>15</v>
      </c>
      <c r="B42" s="3">
        <v>38470</v>
      </c>
      <c r="C42" s="5">
        <v>40247</v>
      </c>
      <c r="D42" s="22">
        <v>39781</v>
      </c>
      <c r="E42" s="23">
        <v>39995</v>
      </c>
      <c r="F42" s="24">
        <v>38557</v>
      </c>
      <c r="G42" s="23">
        <v>37726</v>
      </c>
      <c r="H42" s="25">
        <v>36557</v>
      </c>
      <c r="I42" s="25">
        <v>37338</v>
      </c>
      <c r="J42" s="25">
        <v>37950</v>
      </c>
    </row>
    <row r="43" spans="1:10" ht="11.25">
      <c r="A43" s="12" t="s">
        <v>16</v>
      </c>
      <c r="B43" s="3">
        <v>13410</v>
      </c>
      <c r="C43" s="5">
        <v>16279</v>
      </c>
      <c r="D43" s="22">
        <v>16526</v>
      </c>
      <c r="E43" s="23">
        <v>18005</v>
      </c>
      <c r="F43" s="24">
        <v>21009</v>
      </c>
      <c r="G43" s="23">
        <v>21957</v>
      </c>
      <c r="H43" s="25">
        <v>22536</v>
      </c>
      <c r="I43" s="25">
        <v>24050</v>
      </c>
      <c r="J43" s="25">
        <v>25522</v>
      </c>
    </row>
    <row r="44" spans="1:10" ht="11.25">
      <c r="A44" s="12" t="s">
        <v>1</v>
      </c>
      <c r="B44" s="3">
        <v>19748</v>
      </c>
      <c r="C44" s="5">
        <v>19374</v>
      </c>
      <c r="D44" s="22">
        <v>19659</v>
      </c>
      <c r="E44" s="23">
        <v>21211</v>
      </c>
      <c r="F44" s="24">
        <v>20867</v>
      </c>
      <c r="G44" s="23">
        <v>20711</v>
      </c>
      <c r="H44" s="25">
        <v>20411</v>
      </c>
      <c r="I44" s="25">
        <v>21076</v>
      </c>
      <c r="J44" s="25">
        <v>20898</v>
      </c>
    </row>
    <row r="45" spans="1:10" ht="11.25">
      <c r="A45" s="7" t="s">
        <v>17</v>
      </c>
      <c r="B45" s="4">
        <v>71628</v>
      </c>
      <c r="C45" s="6">
        <v>75900</v>
      </c>
      <c r="D45" s="26">
        <v>75966</v>
      </c>
      <c r="E45" s="27">
        <v>79211</v>
      </c>
      <c r="F45" s="28">
        <v>80433</v>
      </c>
      <c r="G45" s="27">
        <f>G42+G43+G44</f>
        <v>80394</v>
      </c>
      <c r="H45" s="29">
        <f>SUM(H42:H44)</f>
        <v>79504</v>
      </c>
      <c r="I45" s="29">
        <v>82464</v>
      </c>
      <c r="J45" s="29">
        <v>84370</v>
      </c>
    </row>
    <row r="46" spans="1:10" ht="11.25">
      <c r="A46" s="12" t="s">
        <v>18</v>
      </c>
      <c r="B46" s="3">
        <v>27943</v>
      </c>
      <c r="C46" s="5">
        <v>31186</v>
      </c>
      <c r="D46" s="22">
        <v>30878</v>
      </c>
      <c r="E46" s="23">
        <v>31280</v>
      </c>
      <c r="F46" s="24">
        <v>32566</v>
      </c>
      <c r="G46" s="23">
        <v>31728</v>
      </c>
      <c r="H46" s="25">
        <v>30806</v>
      </c>
      <c r="I46" s="25">
        <v>31793</v>
      </c>
      <c r="J46" s="25">
        <v>32118</v>
      </c>
    </row>
    <row r="47" spans="1:10" ht="11.25">
      <c r="A47" s="12" t="s">
        <v>19</v>
      </c>
      <c r="B47" s="3">
        <v>19274</v>
      </c>
      <c r="C47" s="5">
        <v>19423</v>
      </c>
      <c r="D47" s="22">
        <v>20216</v>
      </c>
      <c r="E47" s="23">
        <v>23481</v>
      </c>
      <c r="F47" s="24">
        <v>23931</v>
      </c>
      <c r="G47" s="23">
        <v>23751</v>
      </c>
      <c r="H47" s="24">
        <v>23352</v>
      </c>
      <c r="I47" s="24">
        <v>24190</v>
      </c>
      <c r="J47" s="24">
        <v>24695</v>
      </c>
    </row>
    <row r="48" spans="1:10" ht="11.25">
      <c r="A48" s="12" t="s">
        <v>20</v>
      </c>
      <c r="B48" s="3">
        <v>14270</v>
      </c>
      <c r="C48" s="5">
        <v>12984</v>
      </c>
      <c r="D48" s="22">
        <v>12051</v>
      </c>
      <c r="E48" s="23">
        <v>13078</v>
      </c>
      <c r="F48" s="24">
        <v>14054</v>
      </c>
      <c r="G48" s="23">
        <v>15536</v>
      </c>
      <c r="H48" s="24">
        <v>15585</v>
      </c>
      <c r="I48" s="24">
        <v>16010</v>
      </c>
      <c r="J48" s="24">
        <v>16062</v>
      </c>
    </row>
    <row r="49" spans="1:10" ht="11.25">
      <c r="A49" s="7" t="s">
        <v>4</v>
      </c>
      <c r="B49" s="4">
        <v>61487</v>
      </c>
      <c r="C49" s="6">
        <v>63593</v>
      </c>
      <c r="D49" s="26">
        <v>63145</v>
      </c>
      <c r="E49" s="26">
        <v>67839</v>
      </c>
      <c r="F49" s="28">
        <v>70551</v>
      </c>
      <c r="G49" s="26">
        <f>G46+G47+G48</f>
        <v>71015</v>
      </c>
      <c r="H49" s="28">
        <f>SUM(H46:H48)</f>
        <v>69743</v>
      </c>
      <c r="I49" s="28">
        <v>71993</v>
      </c>
      <c r="J49" s="28">
        <v>72875</v>
      </c>
    </row>
    <row r="50" spans="1:10" ht="11.25">
      <c r="A50" s="19" t="s">
        <v>3</v>
      </c>
      <c r="B50" s="4">
        <f>+B41+B45+B49</f>
        <v>213268</v>
      </c>
      <c r="C50" s="4">
        <f>+C41+C45+C49</f>
        <v>236134</v>
      </c>
      <c r="D50" s="26">
        <f>+D41+D45+D49</f>
        <v>232848</v>
      </c>
      <c r="E50" s="26">
        <v>238302</v>
      </c>
      <c r="F50" s="28">
        <v>242917</v>
      </c>
      <c r="G50" s="26">
        <f>G41+G45+G49</f>
        <v>239402</v>
      </c>
      <c r="H50" s="28">
        <f>+H49+H45+H41</f>
        <v>237587</v>
      </c>
      <c r="I50" s="28">
        <v>245371</v>
      </c>
      <c r="J50" s="28">
        <v>252809</v>
      </c>
    </row>
    <row r="51" spans="1:10" ht="11.25">
      <c r="A51" s="12" t="s">
        <v>21</v>
      </c>
      <c r="B51" s="3">
        <v>28526</v>
      </c>
      <c r="C51" s="5">
        <v>36008</v>
      </c>
      <c r="D51" s="22">
        <v>38149</v>
      </c>
      <c r="E51" s="22">
        <v>43354</v>
      </c>
      <c r="F51" s="24">
        <v>42472</v>
      </c>
      <c r="G51" s="22">
        <v>42659</v>
      </c>
      <c r="H51" s="24">
        <v>44953</v>
      </c>
      <c r="I51" s="24">
        <v>47363</v>
      </c>
      <c r="J51" s="24">
        <v>49614</v>
      </c>
    </row>
    <row r="52" spans="1:10" ht="11.25">
      <c r="A52" s="12" t="s">
        <v>22</v>
      </c>
      <c r="B52" s="3">
        <v>20289</v>
      </c>
      <c r="C52" s="5">
        <v>23017</v>
      </c>
      <c r="D52" s="22">
        <v>23878</v>
      </c>
      <c r="E52" s="22">
        <v>25798</v>
      </c>
      <c r="F52" s="24">
        <v>25574</v>
      </c>
      <c r="G52" s="22">
        <v>25760</v>
      </c>
      <c r="H52" s="24">
        <v>25694</v>
      </c>
      <c r="I52" s="24">
        <v>26754</v>
      </c>
      <c r="J52" s="24">
        <v>26997</v>
      </c>
    </row>
    <row r="53" spans="1:10" ht="11.25">
      <c r="A53" s="12" t="s">
        <v>23</v>
      </c>
      <c r="B53" s="3">
        <v>8158</v>
      </c>
      <c r="C53" s="5">
        <v>9492</v>
      </c>
      <c r="D53" s="22">
        <v>9922</v>
      </c>
      <c r="E53" s="22">
        <v>9403</v>
      </c>
      <c r="F53" s="24">
        <v>11451</v>
      </c>
      <c r="G53" s="22">
        <v>12961</v>
      </c>
      <c r="H53" s="24">
        <v>12964</v>
      </c>
      <c r="I53" s="24">
        <v>13815</v>
      </c>
      <c r="J53" s="24">
        <v>14944</v>
      </c>
    </row>
    <row r="54" spans="1:10" ht="11.25">
      <c r="A54" s="7" t="s">
        <v>5</v>
      </c>
      <c r="B54" s="4">
        <f>B51+B52+B53</f>
        <v>56973</v>
      </c>
      <c r="C54" s="6">
        <v>68517</v>
      </c>
      <c r="D54" s="26">
        <v>71949</v>
      </c>
      <c r="E54" s="26">
        <v>78555</v>
      </c>
      <c r="F54" s="28">
        <v>79497</v>
      </c>
      <c r="G54" s="26">
        <f>G51+G52+G53</f>
        <v>81380</v>
      </c>
      <c r="H54" s="28">
        <f>SUM(H51:H53)</f>
        <v>83611</v>
      </c>
      <c r="I54" s="28">
        <v>87932</v>
      </c>
      <c r="J54" s="28">
        <v>91555</v>
      </c>
    </row>
    <row r="55" spans="1:10" ht="11.25">
      <c r="A55" s="12" t="s">
        <v>24</v>
      </c>
      <c r="B55" s="3">
        <v>26671</v>
      </c>
      <c r="C55" s="5">
        <v>28006</v>
      </c>
      <c r="D55" s="22">
        <v>27669</v>
      </c>
      <c r="E55" s="22">
        <v>31015</v>
      </c>
      <c r="F55" s="24">
        <v>32024</v>
      </c>
      <c r="G55" s="22">
        <v>32705</v>
      </c>
      <c r="H55" s="24">
        <v>33352</v>
      </c>
      <c r="I55" s="24">
        <v>34953</v>
      </c>
      <c r="J55" s="24">
        <v>36368</v>
      </c>
    </row>
    <row r="56" spans="1:10" ht="11.25">
      <c r="A56" s="12" t="s">
        <v>25</v>
      </c>
      <c r="B56" s="3">
        <v>26604</v>
      </c>
      <c r="C56" s="5">
        <v>22810</v>
      </c>
      <c r="D56" s="22">
        <v>25186</v>
      </c>
      <c r="E56" s="22">
        <v>28645</v>
      </c>
      <c r="F56" s="24">
        <v>31557</v>
      </c>
      <c r="G56" s="22">
        <v>33067</v>
      </c>
      <c r="H56" s="24">
        <v>34498</v>
      </c>
      <c r="I56" s="24">
        <v>37147</v>
      </c>
      <c r="J56" s="24">
        <v>38614</v>
      </c>
    </row>
    <row r="57" spans="1:10" ht="11.25">
      <c r="A57" s="12" t="s">
        <v>26</v>
      </c>
      <c r="B57" s="3">
        <v>20739</v>
      </c>
      <c r="C57" s="5">
        <v>23364</v>
      </c>
      <c r="D57" s="22">
        <v>25380</v>
      </c>
      <c r="E57" s="22">
        <v>29338</v>
      </c>
      <c r="F57" s="24">
        <v>31745</v>
      </c>
      <c r="G57" s="22">
        <v>32195</v>
      </c>
      <c r="H57" s="24">
        <v>32566</v>
      </c>
      <c r="I57" s="24">
        <v>35099</v>
      </c>
      <c r="J57" s="24">
        <v>36451</v>
      </c>
    </row>
    <row r="58" spans="1:10" ht="11.25">
      <c r="A58" s="7" t="s">
        <v>27</v>
      </c>
      <c r="B58" s="4">
        <f>B55+B56+B57</f>
        <v>74014</v>
      </c>
      <c r="C58" s="6">
        <v>74180</v>
      </c>
      <c r="D58" s="26">
        <v>78235</v>
      </c>
      <c r="E58" s="26">
        <v>88998</v>
      </c>
      <c r="F58" s="28">
        <v>95326</v>
      </c>
      <c r="G58" s="26">
        <f>G55+G56+G57</f>
        <v>97967</v>
      </c>
      <c r="H58" s="28">
        <f>SUM(H55:H57)</f>
        <v>100416</v>
      </c>
      <c r="I58" s="28">
        <v>107199</v>
      </c>
      <c r="J58" s="28">
        <v>111433</v>
      </c>
    </row>
    <row r="59" spans="1:10" ht="11.25">
      <c r="A59" s="12" t="s">
        <v>28</v>
      </c>
      <c r="B59" s="3">
        <v>30682</v>
      </c>
      <c r="C59" s="5">
        <v>32034</v>
      </c>
      <c r="D59" s="22">
        <v>34161</v>
      </c>
      <c r="E59" s="22">
        <v>38709</v>
      </c>
      <c r="F59" s="24">
        <v>41141</v>
      </c>
      <c r="G59" s="22">
        <v>42131</v>
      </c>
      <c r="H59" s="24">
        <v>44210</v>
      </c>
      <c r="I59" s="24">
        <v>46678</v>
      </c>
      <c r="J59" s="24">
        <v>48837</v>
      </c>
    </row>
    <row r="60" spans="1:10" ht="11.25">
      <c r="A60" s="12" t="s">
        <v>29</v>
      </c>
      <c r="B60" s="3">
        <v>8815</v>
      </c>
      <c r="C60" s="5">
        <v>8512</v>
      </c>
      <c r="D60" s="22">
        <v>7493</v>
      </c>
      <c r="E60" s="22">
        <v>7261</v>
      </c>
      <c r="F60" s="24">
        <v>8225</v>
      </c>
      <c r="G60" s="22">
        <v>14590</v>
      </c>
      <c r="H60" s="24">
        <v>18235</v>
      </c>
      <c r="I60" s="24">
        <v>20039</v>
      </c>
      <c r="J60" s="24">
        <v>23041</v>
      </c>
    </row>
    <row r="61" spans="1:10" ht="11.25">
      <c r="A61" s="12" t="s">
        <v>40</v>
      </c>
      <c r="B61" s="3">
        <v>22506</v>
      </c>
      <c r="C61" s="5">
        <v>23740</v>
      </c>
      <c r="D61" s="22">
        <v>21835</v>
      </c>
      <c r="E61" s="22">
        <v>20312</v>
      </c>
      <c r="F61" s="24">
        <v>20781</v>
      </c>
      <c r="G61" s="22">
        <v>19278</v>
      </c>
      <c r="H61" s="24">
        <v>20691</v>
      </c>
      <c r="I61" s="24">
        <v>22243</v>
      </c>
      <c r="J61" s="24">
        <v>20427</v>
      </c>
    </row>
    <row r="62" spans="1:10" ht="11.25">
      <c r="A62" s="7" t="s">
        <v>6</v>
      </c>
      <c r="B62" s="4">
        <f>B59+B60+B61</f>
        <v>62003</v>
      </c>
      <c r="C62" s="6">
        <v>64286</v>
      </c>
      <c r="D62" s="26">
        <v>63489</v>
      </c>
      <c r="E62" s="26">
        <v>66282</v>
      </c>
      <c r="F62" s="28">
        <v>70147</v>
      </c>
      <c r="G62" s="26">
        <f>G59+G60+G61</f>
        <v>75999</v>
      </c>
      <c r="H62" s="28">
        <f>SUM(H59:H61)</f>
        <v>83136</v>
      </c>
      <c r="I62" s="28">
        <v>88960</v>
      </c>
      <c r="J62" s="28">
        <v>92305</v>
      </c>
    </row>
    <row r="63" spans="1:10" ht="11.25">
      <c r="A63" s="19" t="s">
        <v>30</v>
      </c>
      <c r="B63" s="4">
        <f>+B54+B58+B62</f>
        <v>192990</v>
      </c>
      <c r="C63" s="4">
        <f>+C54+C58+C62</f>
        <v>206983</v>
      </c>
      <c r="D63" s="26">
        <f>+D54+D58+D62</f>
        <v>213673</v>
      </c>
      <c r="E63" s="26">
        <v>233835</v>
      </c>
      <c r="F63" s="28">
        <v>244970</v>
      </c>
      <c r="G63" s="26">
        <f>G54+G58+G62</f>
        <v>255346</v>
      </c>
      <c r="H63" s="28">
        <f>+H62+H58+H54</f>
        <v>267163</v>
      </c>
      <c r="I63" s="28">
        <v>284091</v>
      </c>
      <c r="J63" s="28">
        <v>295293</v>
      </c>
    </row>
    <row r="64" spans="1:10" ht="11.25">
      <c r="A64" s="8" t="s">
        <v>9</v>
      </c>
      <c r="B64" s="31">
        <v>739028</v>
      </c>
      <c r="C64" s="6">
        <v>806569</v>
      </c>
      <c r="D64" s="26">
        <v>800013</v>
      </c>
      <c r="E64" s="26">
        <v>789657</v>
      </c>
      <c r="F64" s="28">
        <v>801165</v>
      </c>
      <c r="G64" s="26">
        <f>G37+G41+G45+G49+G54+G58+G62</f>
        <v>774458</v>
      </c>
      <c r="H64" s="28">
        <f>SUM(H62,H58,H54,H49,H45,H41,H37)</f>
        <v>765846</v>
      </c>
      <c r="I64" s="28">
        <v>780905</v>
      </c>
      <c r="J64" s="28">
        <v>788253</v>
      </c>
    </row>
    <row r="65" ht="11.25">
      <c r="A65" s="18" t="s">
        <v>33</v>
      </c>
    </row>
    <row r="66" spans="1:10" ht="11.25">
      <c r="A66" s="12" t="s">
        <v>10</v>
      </c>
      <c r="B66" s="3">
        <v>176944</v>
      </c>
      <c r="C66" s="5">
        <v>201844</v>
      </c>
      <c r="D66" s="22">
        <v>215035</v>
      </c>
      <c r="E66" s="23">
        <v>246270</v>
      </c>
      <c r="F66" s="24">
        <v>272799</v>
      </c>
      <c r="G66" s="23">
        <v>304933</v>
      </c>
      <c r="H66" s="25">
        <v>338306</v>
      </c>
      <c r="I66" s="25">
        <v>366979</v>
      </c>
      <c r="J66" s="25">
        <v>389129</v>
      </c>
    </row>
    <row r="67" spans="1:10" ht="11.25">
      <c r="A67" s="12" t="s">
        <v>11</v>
      </c>
      <c r="B67" s="3">
        <v>52965</v>
      </c>
      <c r="C67" s="5">
        <v>69677</v>
      </c>
      <c r="D67" s="22">
        <v>72556</v>
      </c>
      <c r="E67" s="23">
        <v>80093</v>
      </c>
      <c r="F67" s="24">
        <v>93785</v>
      </c>
      <c r="G67" s="23">
        <v>108075</v>
      </c>
      <c r="H67" s="25">
        <v>122021</v>
      </c>
      <c r="I67" s="25">
        <v>132441</v>
      </c>
      <c r="J67" s="25">
        <v>142384</v>
      </c>
    </row>
    <row r="68" spans="1:10" ht="11.25">
      <c r="A68" s="19" t="s">
        <v>12</v>
      </c>
      <c r="B68" s="4">
        <v>229909</v>
      </c>
      <c r="C68" s="6">
        <v>271521</v>
      </c>
      <c r="D68" s="26">
        <v>287591</v>
      </c>
      <c r="E68" s="27">
        <v>326363</v>
      </c>
      <c r="F68" s="28">
        <v>366584</v>
      </c>
      <c r="G68" s="27">
        <f>G66+G67</f>
        <v>413008</v>
      </c>
      <c r="H68" s="29">
        <f>SUM(H66:H67)</f>
        <v>460327</v>
      </c>
      <c r="I68" s="29">
        <v>499420</v>
      </c>
      <c r="J68" s="29">
        <v>531513</v>
      </c>
    </row>
    <row r="69" spans="1:10" ht="11.25">
      <c r="A69" s="12" t="s">
        <v>13</v>
      </c>
      <c r="B69" s="3">
        <v>20742</v>
      </c>
      <c r="C69" s="5">
        <v>22874</v>
      </c>
      <c r="D69" s="22">
        <v>25083</v>
      </c>
      <c r="E69" s="32">
        <v>27695</v>
      </c>
      <c r="F69" s="24">
        <v>30829</v>
      </c>
      <c r="G69" s="32">
        <v>33632</v>
      </c>
      <c r="H69" s="25">
        <v>36609</v>
      </c>
      <c r="I69" s="25">
        <v>39826</v>
      </c>
      <c r="J69" s="25">
        <v>42552</v>
      </c>
    </row>
    <row r="70" spans="1:10" ht="11.25">
      <c r="A70" s="12" t="s">
        <v>14</v>
      </c>
      <c r="B70" s="3">
        <v>15583</v>
      </c>
      <c r="C70" s="5">
        <v>19923</v>
      </c>
      <c r="D70" s="22">
        <v>18213</v>
      </c>
      <c r="E70" s="23">
        <v>22437</v>
      </c>
      <c r="F70" s="24">
        <v>26445</v>
      </c>
      <c r="G70" s="23">
        <v>28076</v>
      </c>
      <c r="H70" s="25">
        <v>30463</v>
      </c>
      <c r="I70" s="25">
        <v>33078</v>
      </c>
      <c r="J70" s="25">
        <v>34838</v>
      </c>
    </row>
    <row r="71" spans="1:10" ht="11.25">
      <c r="A71" s="12" t="s">
        <v>0</v>
      </c>
      <c r="B71" s="3">
        <v>23602</v>
      </c>
      <c r="C71" s="5">
        <v>30352</v>
      </c>
      <c r="D71" s="22">
        <v>32392</v>
      </c>
      <c r="E71" s="23">
        <v>40949</v>
      </c>
      <c r="F71" s="24">
        <v>40942</v>
      </c>
      <c r="G71" s="23">
        <v>41631</v>
      </c>
      <c r="H71" s="25">
        <v>43134</v>
      </c>
      <c r="I71" s="25">
        <v>46458</v>
      </c>
      <c r="J71" s="25">
        <v>49102</v>
      </c>
    </row>
    <row r="72" spans="1:10" ht="11.25">
      <c r="A72" s="7" t="s">
        <v>2</v>
      </c>
      <c r="B72" s="4">
        <v>59927</v>
      </c>
      <c r="C72" s="6">
        <v>73149</v>
      </c>
      <c r="D72" s="26">
        <v>75688</v>
      </c>
      <c r="E72" s="27">
        <v>91081</v>
      </c>
      <c r="F72" s="28">
        <v>98216</v>
      </c>
      <c r="G72" s="27">
        <f>G69+G70+G71</f>
        <v>103339</v>
      </c>
      <c r="H72" s="29">
        <f>SUM(H69:H71)</f>
        <v>110206</v>
      </c>
      <c r="I72" s="29">
        <v>119362</v>
      </c>
      <c r="J72" s="29">
        <v>126492</v>
      </c>
    </row>
    <row r="73" spans="1:10" ht="11.25">
      <c r="A73" s="12" t="s">
        <v>15</v>
      </c>
      <c r="B73" s="3">
        <v>20067</v>
      </c>
      <c r="C73" s="5">
        <v>26339</v>
      </c>
      <c r="D73" s="22">
        <v>32292</v>
      </c>
      <c r="E73" s="23">
        <v>38908</v>
      </c>
      <c r="F73" s="24">
        <v>47175</v>
      </c>
      <c r="G73" s="23">
        <v>58858</v>
      </c>
      <c r="H73" s="25">
        <v>57627</v>
      </c>
      <c r="I73" s="25">
        <v>62794</v>
      </c>
      <c r="J73" s="25">
        <v>67196</v>
      </c>
    </row>
    <row r="74" spans="1:10" ht="11.25">
      <c r="A74" s="12" t="s">
        <v>16</v>
      </c>
      <c r="B74" s="3">
        <v>11438</v>
      </c>
      <c r="C74" s="5">
        <v>15186</v>
      </c>
      <c r="D74" s="22">
        <v>17509</v>
      </c>
      <c r="E74" s="23">
        <v>18570</v>
      </c>
      <c r="F74" s="24">
        <v>19148</v>
      </c>
      <c r="G74" s="23">
        <v>21120</v>
      </c>
      <c r="H74" s="25">
        <v>25370</v>
      </c>
      <c r="I74" s="25">
        <v>27977</v>
      </c>
      <c r="J74" s="25">
        <v>28864</v>
      </c>
    </row>
    <row r="75" spans="1:10" ht="11.25">
      <c r="A75" s="12" t="s">
        <v>1</v>
      </c>
      <c r="B75" s="3">
        <v>14808</v>
      </c>
      <c r="C75" s="5">
        <v>19464</v>
      </c>
      <c r="D75" s="22">
        <v>20510</v>
      </c>
      <c r="E75" s="23">
        <v>24189</v>
      </c>
      <c r="F75" s="24">
        <v>24725</v>
      </c>
      <c r="G75" s="23">
        <v>27455</v>
      </c>
      <c r="H75" s="25">
        <v>29229</v>
      </c>
      <c r="I75" s="25">
        <v>30762</v>
      </c>
      <c r="J75" s="25">
        <v>30660</v>
      </c>
    </row>
    <row r="76" spans="1:10" ht="11.25">
      <c r="A76" s="7" t="s">
        <v>17</v>
      </c>
      <c r="B76" s="4">
        <v>46313</v>
      </c>
      <c r="C76" s="6">
        <v>60989</v>
      </c>
      <c r="D76" s="26">
        <v>70311</v>
      </c>
      <c r="E76" s="27">
        <v>81667</v>
      </c>
      <c r="F76" s="28">
        <v>91048</v>
      </c>
      <c r="G76" s="27">
        <f>G73+G74+G75</f>
        <v>107433</v>
      </c>
      <c r="H76" s="29">
        <f>SUM(H73:H75)</f>
        <v>112226</v>
      </c>
      <c r="I76" s="29">
        <v>121533</v>
      </c>
      <c r="J76" s="29">
        <v>126720</v>
      </c>
    </row>
    <row r="77" spans="1:10" ht="11.25">
      <c r="A77" s="12" t="s">
        <v>18</v>
      </c>
      <c r="B77" s="3">
        <v>17414</v>
      </c>
      <c r="C77" s="5">
        <v>18286</v>
      </c>
      <c r="D77" s="22">
        <v>26616</v>
      </c>
      <c r="E77" s="23">
        <v>26915</v>
      </c>
      <c r="F77" s="24">
        <v>28954</v>
      </c>
      <c r="G77" s="23">
        <v>30976</v>
      </c>
      <c r="H77" s="25">
        <v>33236</v>
      </c>
      <c r="I77" s="25">
        <v>36436</v>
      </c>
      <c r="J77" s="25">
        <v>38795</v>
      </c>
    </row>
    <row r="78" spans="1:10" ht="11.25">
      <c r="A78" s="12" t="s">
        <v>19</v>
      </c>
      <c r="B78" s="3">
        <v>10474</v>
      </c>
      <c r="C78" s="5">
        <v>17573</v>
      </c>
      <c r="D78" s="22">
        <v>21086</v>
      </c>
      <c r="E78" s="23">
        <v>24562</v>
      </c>
      <c r="F78" s="24">
        <v>26472</v>
      </c>
      <c r="G78" s="23">
        <v>22664</v>
      </c>
      <c r="H78" s="24">
        <v>31489</v>
      </c>
      <c r="I78" s="24">
        <v>33518</v>
      </c>
      <c r="J78" s="24">
        <v>34105</v>
      </c>
    </row>
    <row r="79" spans="1:10" ht="11.25">
      <c r="A79" s="12" t="s">
        <v>20</v>
      </c>
      <c r="B79" s="3">
        <v>15672</v>
      </c>
      <c r="C79" s="5">
        <v>24391</v>
      </c>
      <c r="D79" s="22">
        <v>26266</v>
      </c>
      <c r="E79" s="23">
        <v>30296</v>
      </c>
      <c r="F79" s="24">
        <v>31398</v>
      </c>
      <c r="G79" s="23">
        <v>32927</v>
      </c>
      <c r="H79" s="24">
        <v>34394</v>
      </c>
      <c r="I79" s="24">
        <v>35687</v>
      </c>
      <c r="J79" s="24">
        <v>38015</v>
      </c>
    </row>
    <row r="80" spans="1:10" ht="11.25">
      <c r="A80" s="7" t="s">
        <v>4</v>
      </c>
      <c r="B80" s="4">
        <v>43560</v>
      </c>
      <c r="C80" s="6">
        <v>60250</v>
      </c>
      <c r="D80" s="26">
        <v>73968</v>
      </c>
      <c r="E80" s="26">
        <v>81773</v>
      </c>
      <c r="F80" s="28">
        <v>86824</v>
      </c>
      <c r="G80" s="26">
        <f>G77+G78+G79</f>
        <v>86567</v>
      </c>
      <c r="H80" s="28">
        <f>SUM(H77:H79)</f>
        <v>99119</v>
      </c>
      <c r="I80" s="28">
        <v>105641</v>
      </c>
      <c r="J80" s="28">
        <v>110915</v>
      </c>
    </row>
    <row r="81" spans="1:10" ht="11.25">
      <c r="A81" s="19" t="s">
        <v>3</v>
      </c>
      <c r="B81" s="4">
        <f>+B72+B76+B80</f>
        <v>149800</v>
      </c>
      <c r="C81" s="4">
        <f>+C72+C76+C80</f>
        <v>194388</v>
      </c>
      <c r="D81" s="26">
        <f>+D72+D76+D80</f>
        <v>219967</v>
      </c>
      <c r="E81" s="26">
        <v>254521</v>
      </c>
      <c r="F81" s="28">
        <v>276088</v>
      </c>
      <c r="G81" s="26">
        <f>G72+G76+G80</f>
        <v>297339</v>
      </c>
      <c r="H81" s="28">
        <f>+H80+H76+H72</f>
        <v>321551</v>
      </c>
      <c r="I81" s="28">
        <v>346536</v>
      </c>
      <c r="J81" s="28">
        <v>364127</v>
      </c>
    </row>
    <row r="82" spans="1:10" ht="11.25">
      <c r="A82" s="12" t="s">
        <v>21</v>
      </c>
      <c r="B82" s="3">
        <v>37825</v>
      </c>
      <c r="C82" s="5">
        <v>46733</v>
      </c>
      <c r="D82" s="22">
        <v>45377</v>
      </c>
      <c r="E82" s="22">
        <v>50069</v>
      </c>
      <c r="F82" s="24">
        <v>51266</v>
      </c>
      <c r="G82" s="22">
        <v>50737</v>
      </c>
      <c r="H82" s="24">
        <v>53697</v>
      </c>
      <c r="I82" s="24">
        <v>59360</v>
      </c>
      <c r="J82" s="24">
        <v>62843</v>
      </c>
    </row>
    <row r="83" spans="1:10" ht="11.25">
      <c r="A83" s="12" t="s">
        <v>22</v>
      </c>
      <c r="B83" s="3">
        <v>14370</v>
      </c>
      <c r="C83" s="5">
        <v>17910</v>
      </c>
      <c r="D83" s="22">
        <v>22716</v>
      </c>
      <c r="E83" s="22">
        <v>27543</v>
      </c>
      <c r="F83" s="24">
        <v>28980</v>
      </c>
      <c r="G83" s="22">
        <v>32749</v>
      </c>
      <c r="H83" s="24">
        <v>31269</v>
      </c>
      <c r="I83" s="24">
        <v>34265</v>
      </c>
      <c r="J83" s="24">
        <v>36497</v>
      </c>
    </row>
    <row r="84" spans="1:10" ht="11.25">
      <c r="A84" s="12" t="s">
        <v>23</v>
      </c>
      <c r="B84" s="3">
        <v>9911</v>
      </c>
      <c r="C84" s="5">
        <v>13176</v>
      </c>
      <c r="D84" s="22">
        <v>13982</v>
      </c>
      <c r="E84" s="22">
        <v>14352</v>
      </c>
      <c r="F84" s="24">
        <v>13962</v>
      </c>
      <c r="G84" s="22">
        <v>13207</v>
      </c>
      <c r="H84" s="24">
        <v>16500</v>
      </c>
      <c r="I84" s="24">
        <v>17486</v>
      </c>
      <c r="J84" s="24">
        <v>18306</v>
      </c>
    </row>
    <row r="85" spans="1:10" ht="11.25">
      <c r="A85" s="7" t="s">
        <v>5</v>
      </c>
      <c r="B85" s="4">
        <f>B82+B83+B84</f>
        <v>62106</v>
      </c>
      <c r="C85" s="6">
        <v>77819</v>
      </c>
      <c r="D85" s="26">
        <v>82075</v>
      </c>
      <c r="E85" s="26">
        <v>91964</v>
      </c>
      <c r="F85" s="28">
        <v>94208</v>
      </c>
      <c r="G85" s="26">
        <f>G82+G83+G84</f>
        <v>96693</v>
      </c>
      <c r="H85" s="28">
        <f>SUM(H82:H84)</f>
        <v>101466</v>
      </c>
      <c r="I85" s="28">
        <v>111111</v>
      </c>
      <c r="J85" s="28">
        <v>117646</v>
      </c>
    </row>
    <row r="86" spans="1:10" ht="11.25">
      <c r="A86" s="12" t="s">
        <v>24</v>
      </c>
      <c r="B86" s="3">
        <v>19685</v>
      </c>
      <c r="C86" s="5">
        <v>26518</v>
      </c>
      <c r="D86" s="22">
        <v>32526</v>
      </c>
      <c r="E86" s="22">
        <v>42527</v>
      </c>
      <c r="F86" s="24">
        <v>45042</v>
      </c>
      <c r="G86" s="22">
        <v>48186</v>
      </c>
      <c r="H86" s="24">
        <v>51154</v>
      </c>
      <c r="I86" s="24">
        <v>51424</v>
      </c>
      <c r="J86" s="24">
        <v>54277</v>
      </c>
    </row>
    <row r="87" spans="1:10" ht="11.25">
      <c r="A87" s="12" t="s">
        <v>25</v>
      </c>
      <c r="B87" s="3">
        <v>15195</v>
      </c>
      <c r="C87" s="5">
        <v>21235</v>
      </c>
      <c r="D87" s="22">
        <v>25195</v>
      </c>
      <c r="E87" s="22">
        <v>25939</v>
      </c>
      <c r="F87" s="24">
        <v>27022</v>
      </c>
      <c r="G87" s="22">
        <v>30548</v>
      </c>
      <c r="H87" s="24">
        <v>29756</v>
      </c>
      <c r="I87" s="24">
        <v>30428</v>
      </c>
      <c r="J87" s="24">
        <v>31683</v>
      </c>
    </row>
    <row r="88" spans="1:10" ht="11.25">
      <c r="A88" s="12" t="s">
        <v>26</v>
      </c>
      <c r="B88" s="3">
        <v>15131</v>
      </c>
      <c r="C88" s="5">
        <v>23954</v>
      </c>
      <c r="D88" s="22">
        <v>26921</v>
      </c>
      <c r="E88" s="22">
        <v>29470</v>
      </c>
      <c r="F88" s="24">
        <v>32458</v>
      </c>
      <c r="G88" s="22">
        <v>34412</v>
      </c>
      <c r="H88" s="24">
        <v>38672</v>
      </c>
      <c r="I88" s="24">
        <v>40841</v>
      </c>
      <c r="J88" s="24">
        <v>43836</v>
      </c>
    </row>
    <row r="89" spans="1:10" ht="11.25">
      <c r="A89" s="7" t="s">
        <v>27</v>
      </c>
      <c r="B89" s="4">
        <f>B86+B87+B88</f>
        <v>50011</v>
      </c>
      <c r="C89" s="6">
        <v>71707</v>
      </c>
      <c r="D89" s="26">
        <v>84642</v>
      </c>
      <c r="E89" s="26">
        <v>97936</v>
      </c>
      <c r="F89" s="28">
        <v>104522</v>
      </c>
      <c r="G89" s="26">
        <f>G86+G87+G88</f>
        <v>113146</v>
      </c>
      <c r="H89" s="28">
        <f>SUM(H86:H88)</f>
        <v>119582</v>
      </c>
      <c r="I89" s="28">
        <v>122693</v>
      </c>
      <c r="J89" s="28">
        <v>129796</v>
      </c>
    </row>
    <row r="90" spans="1:10" ht="11.25">
      <c r="A90" s="12" t="s">
        <v>28</v>
      </c>
      <c r="B90" s="3">
        <v>17284</v>
      </c>
      <c r="C90" s="5">
        <v>32713</v>
      </c>
      <c r="D90" s="22">
        <v>31943</v>
      </c>
      <c r="E90" s="22">
        <v>39129</v>
      </c>
      <c r="F90" s="24">
        <v>41305</v>
      </c>
      <c r="G90" s="22">
        <v>39811</v>
      </c>
      <c r="H90" s="24">
        <v>41864</v>
      </c>
      <c r="I90" s="24">
        <v>44176</v>
      </c>
      <c r="J90" s="24">
        <v>47588</v>
      </c>
    </row>
    <row r="91" spans="1:10" ht="11.25">
      <c r="A91" s="12" t="s">
        <v>29</v>
      </c>
      <c r="B91" s="3">
        <v>22818</v>
      </c>
      <c r="C91" s="5">
        <v>32221</v>
      </c>
      <c r="D91" s="22">
        <v>36005</v>
      </c>
      <c r="E91" s="22">
        <v>37343</v>
      </c>
      <c r="F91" s="24">
        <v>38264</v>
      </c>
      <c r="G91" s="22">
        <v>40971</v>
      </c>
      <c r="H91" s="24">
        <v>42022</v>
      </c>
      <c r="I91" s="24">
        <v>43926</v>
      </c>
      <c r="J91" s="24">
        <v>45674</v>
      </c>
    </row>
    <row r="92" spans="1:10" ht="11.25">
      <c r="A92" s="12" t="s">
        <v>40</v>
      </c>
      <c r="B92" s="3">
        <v>31665</v>
      </c>
      <c r="C92" s="5">
        <v>37691</v>
      </c>
      <c r="D92" s="22">
        <v>40207</v>
      </c>
      <c r="E92" s="22">
        <v>45921</v>
      </c>
      <c r="F92" s="24">
        <v>49528</v>
      </c>
      <c r="G92" s="22">
        <v>54110</v>
      </c>
      <c r="H92" s="24">
        <v>57684</v>
      </c>
      <c r="I92" s="24">
        <v>61308</v>
      </c>
      <c r="J92" s="24">
        <v>63715</v>
      </c>
    </row>
    <row r="93" spans="1:10" ht="11.25">
      <c r="A93" s="7" t="s">
        <v>6</v>
      </c>
      <c r="B93" s="4">
        <f>B90+B91+B92</f>
        <v>71767</v>
      </c>
      <c r="C93" s="6">
        <v>102625</v>
      </c>
      <c r="D93" s="26">
        <v>108155</v>
      </c>
      <c r="E93" s="26">
        <v>122393</v>
      </c>
      <c r="F93" s="28">
        <v>129097</v>
      </c>
      <c r="G93" s="26">
        <f>G90+G91+G92</f>
        <v>134892</v>
      </c>
      <c r="H93" s="28">
        <f>SUM(H90:H92)</f>
        <v>141570</v>
      </c>
      <c r="I93" s="28">
        <v>149410</v>
      </c>
      <c r="J93" s="28">
        <v>156977</v>
      </c>
    </row>
    <row r="94" spans="1:10" ht="11.25">
      <c r="A94" s="19" t="s">
        <v>30</v>
      </c>
      <c r="B94" s="4">
        <f>+B85+B89+B93</f>
        <v>183884</v>
      </c>
      <c r="C94" s="4">
        <f>+C85+C89+C93</f>
        <v>252151</v>
      </c>
      <c r="D94" s="26">
        <f>+D85+D89+D93</f>
        <v>274872</v>
      </c>
      <c r="E94" s="26">
        <v>312293</v>
      </c>
      <c r="F94" s="28">
        <v>327827</v>
      </c>
      <c r="G94" s="26">
        <f>G85+G89+G93</f>
        <v>344731</v>
      </c>
      <c r="H94" s="28">
        <f>+H93+H89+H85</f>
        <v>362618</v>
      </c>
      <c r="I94" s="28">
        <v>383214</v>
      </c>
      <c r="J94" s="28">
        <v>404419</v>
      </c>
    </row>
    <row r="95" spans="1:10" ht="11.25">
      <c r="A95" s="8" t="s">
        <v>9</v>
      </c>
      <c r="B95" s="4">
        <v>563593</v>
      </c>
      <c r="C95" s="6">
        <v>718060</v>
      </c>
      <c r="D95" s="26">
        <v>782430</v>
      </c>
      <c r="E95" s="26">
        <v>893177</v>
      </c>
      <c r="F95" s="28">
        <v>970499</v>
      </c>
      <c r="G95" s="26">
        <f>G68+G72+G76+G80+G85+G89+G93</f>
        <v>1055078</v>
      </c>
      <c r="H95" s="28">
        <f>SUM(H93,H89,H85,H80,H76,H72,H68)</f>
        <v>1144496</v>
      </c>
      <c r="I95" s="28">
        <v>1229170</v>
      </c>
      <c r="J95" s="28">
        <v>1300059</v>
      </c>
    </row>
    <row r="96" ht="11.25">
      <c r="A96" s="18" t="s">
        <v>34</v>
      </c>
    </row>
    <row r="97" spans="1:10" ht="11.25">
      <c r="A97" s="12" t="s">
        <v>10</v>
      </c>
      <c r="B97" s="33">
        <v>7893</v>
      </c>
      <c r="C97" s="5">
        <v>7838</v>
      </c>
      <c r="D97" s="22">
        <v>8549</v>
      </c>
      <c r="E97" s="23">
        <v>4281</v>
      </c>
      <c r="F97" s="24">
        <v>3838</v>
      </c>
      <c r="G97" s="23">
        <v>3938</v>
      </c>
      <c r="H97" s="25">
        <v>3784</v>
      </c>
      <c r="I97" s="25">
        <v>3396</v>
      </c>
      <c r="J97" s="25">
        <v>4352</v>
      </c>
    </row>
    <row r="98" spans="1:10" ht="11.25">
      <c r="A98" s="12" t="s">
        <v>11</v>
      </c>
      <c r="B98" s="33">
        <v>7066</v>
      </c>
      <c r="C98" s="5">
        <v>8764</v>
      </c>
      <c r="D98" s="22">
        <v>9315</v>
      </c>
      <c r="E98" s="23">
        <v>7918</v>
      </c>
      <c r="F98" s="24">
        <v>9723</v>
      </c>
      <c r="G98" s="23">
        <v>9562</v>
      </c>
      <c r="H98" s="25">
        <v>8104</v>
      </c>
      <c r="I98" s="25">
        <v>8277</v>
      </c>
      <c r="J98" s="25">
        <v>8605</v>
      </c>
    </row>
    <row r="99" spans="1:10" ht="11.25">
      <c r="A99" s="19" t="s">
        <v>12</v>
      </c>
      <c r="B99" s="31">
        <v>14959</v>
      </c>
      <c r="C99" s="6">
        <v>16602</v>
      </c>
      <c r="D99" s="26">
        <v>17864</v>
      </c>
      <c r="E99" s="27">
        <v>12199</v>
      </c>
      <c r="F99" s="28">
        <v>13561</v>
      </c>
      <c r="G99" s="27">
        <f>G97+G98</f>
        <v>13500</v>
      </c>
      <c r="H99" s="29">
        <f>SUM(H97:H98)</f>
        <v>11888</v>
      </c>
      <c r="I99" s="29">
        <v>11673</v>
      </c>
      <c r="J99" s="29">
        <v>12957</v>
      </c>
    </row>
    <row r="100" spans="1:10" ht="11.25">
      <c r="A100" s="12" t="s">
        <v>13</v>
      </c>
      <c r="B100" s="33">
        <v>6038</v>
      </c>
      <c r="C100" s="5">
        <v>8152</v>
      </c>
      <c r="D100" s="22">
        <v>7470</v>
      </c>
      <c r="E100" s="32">
        <v>7485</v>
      </c>
      <c r="F100" s="24">
        <v>7843</v>
      </c>
      <c r="G100" s="32">
        <v>7903</v>
      </c>
      <c r="H100" s="25">
        <v>8095</v>
      </c>
      <c r="I100" s="25">
        <v>8492</v>
      </c>
      <c r="J100" s="25">
        <v>8824</v>
      </c>
    </row>
    <row r="101" spans="1:10" ht="11.25">
      <c r="A101" s="12" t="s">
        <v>14</v>
      </c>
      <c r="B101" s="33">
        <v>2112</v>
      </c>
      <c r="C101" s="5">
        <v>2961</v>
      </c>
      <c r="D101" s="22">
        <v>2679</v>
      </c>
      <c r="E101" s="23">
        <v>1963</v>
      </c>
      <c r="F101" s="24">
        <v>2368</v>
      </c>
      <c r="G101" s="23">
        <v>2447</v>
      </c>
      <c r="H101" s="25">
        <v>2382</v>
      </c>
      <c r="I101" s="25">
        <v>2343</v>
      </c>
      <c r="J101" s="25">
        <v>2630</v>
      </c>
    </row>
    <row r="102" spans="1:10" ht="11.25">
      <c r="A102" s="12" t="s">
        <v>0</v>
      </c>
      <c r="B102" s="33">
        <v>1646</v>
      </c>
      <c r="C102" s="5">
        <v>3059</v>
      </c>
      <c r="D102" s="22">
        <v>1728</v>
      </c>
      <c r="E102" s="23">
        <v>2368</v>
      </c>
      <c r="F102" s="24">
        <v>2175</v>
      </c>
      <c r="G102" s="23">
        <v>1925</v>
      </c>
      <c r="H102" s="25">
        <v>1534</v>
      </c>
      <c r="I102" s="25">
        <v>2380</v>
      </c>
      <c r="J102" s="25">
        <v>2451</v>
      </c>
    </row>
    <row r="103" spans="1:10" ht="11.25">
      <c r="A103" s="7" t="s">
        <v>2</v>
      </c>
      <c r="B103" s="31">
        <v>9796</v>
      </c>
      <c r="C103" s="6">
        <v>14172</v>
      </c>
      <c r="D103" s="26">
        <v>11877</v>
      </c>
      <c r="E103" s="27">
        <v>11816</v>
      </c>
      <c r="F103" s="28">
        <v>12386</v>
      </c>
      <c r="G103" s="27">
        <f>G100+G101+G102</f>
        <v>12275</v>
      </c>
      <c r="H103" s="29">
        <f>SUM(H100:H102)</f>
        <v>12011</v>
      </c>
      <c r="I103" s="29">
        <v>13215</v>
      </c>
      <c r="J103" s="29">
        <v>13905</v>
      </c>
    </row>
    <row r="104" spans="1:10" ht="11.25">
      <c r="A104" s="12" t="s">
        <v>15</v>
      </c>
      <c r="B104" s="33">
        <v>3699</v>
      </c>
      <c r="C104" s="5">
        <v>4501</v>
      </c>
      <c r="D104" s="22">
        <v>4617</v>
      </c>
      <c r="E104" s="23">
        <v>5724</v>
      </c>
      <c r="F104" s="24">
        <v>5558</v>
      </c>
      <c r="G104" s="23">
        <v>5123</v>
      </c>
      <c r="H104" s="25">
        <v>5584</v>
      </c>
      <c r="I104" s="25">
        <v>6297</v>
      </c>
      <c r="J104" s="25">
        <v>7066</v>
      </c>
    </row>
    <row r="105" spans="1:10" ht="11.25">
      <c r="A105" s="12" t="s">
        <v>16</v>
      </c>
      <c r="B105" s="33">
        <v>1197</v>
      </c>
      <c r="C105" s="5">
        <v>3068</v>
      </c>
      <c r="D105" s="22">
        <v>3139</v>
      </c>
      <c r="E105" s="23">
        <v>3672</v>
      </c>
      <c r="F105" s="24">
        <v>4034</v>
      </c>
      <c r="G105" s="23">
        <v>4668</v>
      </c>
      <c r="H105" s="25">
        <v>4683</v>
      </c>
      <c r="I105" s="25">
        <v>5377</v>
      </c>
      <c r="J105" s="25">
        <v>5291</v>
      </c>
    </row>
    <row r="106" spans="1:10" ht="11.25">
      <c r="A106" s="12" t="s">
        <v>1</v>
      </c>
      <c r="B106" s="33">
        <v>3014</v>
      </c>
      <c r="C106" s="5">
        <v>4255</v>
      </c>
      <c r="D106" s="22">
        <v>3576</v>
      </c>
      <c r="E106" s="23">
        <v>4054</v>
      </c>
      <c r="F106" s="24">
        <v>4441</v>
      </c>
      <c r="G106" s="23">
        <v>5780</v>
      </c>
      <c r="H106" s="25">
        <v>6205</v>
      </c>
      <c r="I106" s="25">
        <v>9701</v>
      </c>
      <c r="J106" s="25">
        <v>9772</v>
      </c>
    </row>
    <row r="107" spans="1:10" ht="11.25">
      <c r="A107" s="7" t="s">
        <v>17</v>
      </c>
      <c r="B107" s="31">
        <v>7910</v>
      </c>
      <c r="C107" s="6">
        <v>11824</v>
      </c>
      <c r="D107" s="26">
        <v>11332</v>
      </c>
      <c r="E107" s="27">
        <v>13450</v>
      </c>
      <c r="F107" s="28">
        <v>14033</v>
      </c>
      <c r="G107" s="27">
        <f>G104+G105+G106</f>
        <v>15571</v>
      </c>
      <c r="H107" s="29">
        <f>SUM(H104:H106)</f>
        <v>16472</v>
      </c>
      <c r="I107" s="29">
        <v>21375</v>
      </c>
      <c r="J107" s="29">
        <v>22129</v>
      </c>
    </row>
    <row r="108" spans="1:10" ht="11.25">
      <c r="A108" s="12" t="s">
        <v>18</v>
      </c>
      <c r="B108" s="33">
        <v>2077</v>
      </c>
      <c r="C108" s="5">
        <v>3093</v>
      </c>
      <c r="D108" s="22">
        <v>2640</v>
      </c>
      <c r="E108" s="23">
        <v>2597</v>
      </c>
      <c r="F108" s="24">
        <v>2723</v>
      </c>
      <c r="G108" s="23">
        <v>2737</v>
      </c>
      <c r="H108" s="25">
        <v>3784</v>
      </c>
      <c r="I108" s="25">
        <v>4295</v>
      </c>
      <c r="J108" s="25">
        <v>4113</v>
      </c>
    </row>
    <row r="109" spans="1:10" ht="11.25">
      <c r="A109" s="12" t="s">
        <v>19</v>
      </c>
      <c r="B109" s="33">
        <v>2103</v>
      </c>
      <c r="C109" s="5">
        <v>2277</v>
      </c>
      <c r="D109" s="22">
        <v>2906</v>
      </c>
      <c r="E109" s="23">
        <v>3775</v>
      </c>
      <c r="F109" s="24">
        <v>3721</v>
      </c>
      <c r="G109" s="23">
        <v>4176</v>
      </c>
      <c r="H109" s="25">
        <v>3812</v>
      </c>
      <c r="I109" s="25">
        <v>4376</v>
      </c>
      <c r="J109" s="24">
        <v>4050</v>
      </c>
    </row>
    <row r="110" spans="1:10" ht="11.25">
      <c r="A110" s="12" t="s">
        <v>20</v>
      </c>
      <c r="B110" s="33">
        <v>426</v>
      </c>
      <c r="C110" s="5">
        <v>1270</v>
      </c>
      <c r="D110" s="30">
        <v>999</v>
      </c>
      <c r="E110" s="23">
        <v>1485</v>
      </c>
      <c r="F110" s="24">
        <v>1342</v>
      </c>
      <c r="G110" s="23">
        <v>1080</v>
      </c>
      <c r="H110" s="25">
        <v>851</v>
      </c>
      <c r="I110" s="25">
        <v>835</v>
      </c>
      <c r="J110" s="24">
        <v>651</v>
      </c>
    </row>
    <row r="111" spans="1:10" ht="11.25">
      <c r="A111" s="7" t="s">
        <v>4</v>
      </c>
      <c r="B111" s="31">
        <v>4606</v>
      </c>
      <c r="C111" s="6">
        <v>6640</v>
      </c>
      <c r="D111" s="26">
        <v>6545</v>
      </c>
      <c r="E111" s="26">
        <v>7857</v>
      </c>
      <c r="F111" s="28">
        <v>7786</v>
      </c>
      <c r="G111" s="26">
        <f>G108+G109+G110</f>
        <v>7993</v>
      </c>
      <c r="H111" s="28">
        <f>SUM(H108:H110)</f>
        <v>8447</v>
      </c>
      <c r="I111" s="28">
        <v>9506</v>
      </c>
      <c r="J111" s="28">
        <v>8814</v>
      </c>
    </row>
    <row r="112" spans="1:10" ht="11.25">
      <c r="A112" s="19" t="s">
        <v>3</v>
      </c>
      <c r="B112" s="4">
        <f>+B103+B107+B111</f>
        <v>22312</v>
      </c>
      <c r="C112" s="4">
        <f>+C103+C107+C111</f>
        <v>32636</v>
      </c>
      <c r="D112" s="26">
        <f>+D103+D107+D111</f>
        <v>29754</v>
      </c>
      <c r="E112" s="26">
        <v>33123</v>
      </c>
      <c r="F112" s="28">
        <v>34205</v>
      </c>
      <c r="G112" s="26">
        <f>G103+G107+G111</f>
        <v>35839</v>
      </c>
      <c r="H112" s="28">
        <f>+H111+H107+H103</f>
        <v>36930</v>
      </c>
      <c r="I112" s="28">
        <v>44096</v>
      </c>
      <c r="J112" s="28">
        <v>44848</v>
      </c>
    </row>
    <row r="113" spans="1:10" ht="11.25">
      <c r="A113" s="12" t="s">
        <v>21</v>
      </c>
      <c r="B113" s="33">
        <v>5397</v>
      </c>
      <c r="C113" s="5">
        <v>7269</v>
      </c>
      <c r="D113" s="22">
        <v>6561</v>
      </c>
      <c r="E113" s="22">
        <v>6786</v>
      </c>
      <c r="F113" s="24">
        <v>6411</v>
      </c>
      <c r="G113" s="22">
        <v>6547</v>
      </c>
      <c r="H113" s="25">
        <v>6284</v>
      </c>
      <c r="I113" s="25">
        <v>6779</v>
      </c>
      <c r="J113" s="24">
        <v>6601</v>
      </c>
    </row>
    <row r="114" spans="1:10" ht="11.25">
      <c r="A114" s="12" t="s">
        <v>22</v>
      </c>
      <c r="B114" s="33">
        <v>2534</v>
      </c>
      <c r="C114" s="5">
        <v>3644</v>
      </c>
      <c r="D114" s="22">
        <v>2662</v>
      </c>
      <c r="E114" s="22">
        <v>3029</v>
      </c>
      <c r="F114" s="24">
        <v>2854</v>
      </c>
      <c r="G114" s="22">
        <v>2700</v>
      </c>
      <c r="H114" s="25">
        <v>2310</v>
      </c>
      <c r="I114" s="25">
        <v>2171</v>
      </c>
      <c r="J114" s="24">
        <v>2217</v>
      </c>
    </row>
    <row r="115" spans="1:10" ht="11.25">
      <c r="A115" s="12" t="s">
        <v>23</v>
      </c>
      <c r="B115" s="33">
        <v>4334</v>
      </c>
      <c r="C115" s="5">
        <v>7176</v>
      </c>
      <c r="D115" s="22">
        <v>5342</v>
      </c>
      <c r="E115" s="22">
        <v>5297</v>
      </c>
      <c r="F115" s="24">
        <v>4751</v>
      </c>
      <c r="G115" s="22">
        <v>4585</v>
      </c>
      <c r="H115" s="25">
        <v>3276</v>
      </c>
      <c r="I115" s="25">
        <v>3458</v>
      </c>
      <c r="J115" s="24">
        <v>3607</v>
      </c>
    </row>
    <row r="116" spans="1:10" ht="11.25">
      <c r="A116" s="7" t="s">
        <v>5</v>
      </c>
      <c r="B116" s="31">
        <f>B113+B114+B115</f>
        <v>12265</v>
      </c>
      <c r="C116" s="6">
        <v>18089</v>
      </c>
      <c r="D116" s="26">
        <v>14565</v>
      </c>
      <c r="E116" s="26">
        <v>15112</v>
      </c>
      <c r="F116" s="28">
        <v>14016</v>
      </c>
      <c r="G116" s="26">
        <f>G113+G114+G115</f>
        <v>13832</v>
      </c>
      <c r="H116" s="28">
        <f>SUM(H113:H115)</f>
        <v>11870</v>
      </c>
      <c r="I116" s="28">
        <v>12408</v>
      </c>
      <c r="J116" s="28">
        <v>12425</v>
      </c>
    </row>
    <row r="117" spans="1:10" ht="11.25">
      <c r="A117" s="12" t="s">
        <v>24</v>
      </c>
      <c r="B117" s="33">
        <v>5156</v>
      </c>
      <c r="C117" s="5">
        <v>7182</v>
      </c>
      <c r="D117" s="22">
        <v>5494</v>
      </c>
      <c r="E117" s="22">
        <v>6899</v>
      </c>
      <c r="F117" s="24">
        <v>7439</v>
      </c>
      <c r="G117" s="22">
        <v>6918</v>
      </c>
      <c r="H117" s="25">
        <v>6924</v>
      </c>
      <c r="I117" s="25">
        <v>8078</v>
      </c>
      <c r="J117" s="24">
        <v>8605</v>
      </c>
    </row>
    <row r="118" spans="1:10" ht="11.25">
      <c r="A118" s="12" t="s">
        <v>25</v>
      </c>
      <c r="B118" s="33">
        <v>2252</v>
      </c>
      <c r="C118" s="5">
        <v>3280</v>
      </c>
      <c r="D118" s="22">
        <v>8127</v>
      </c>
      <c r="E118" s="22">
        <v>3198</v>
      </c>
      <c r="F118" s="24">
        <v>1939</v>
      </c>
      <c r="G118" s="22">
        <v>1110</v>
      </c>
      <c r="H118" s="25">
        <v>3449</v>
      </c>
      <c r="I118" s="25">
        <v>3652</v>
      </c>
      <c r="J118" s="24">
        <v>4156</v>
      </c>
    </row>
    <row r="119" spans="1:10" ht="11.25">
      <c r="A119" s="12" t="s">
        <v>26</v>
      </c>
      <c r="B119" s="33">
        <v>6761</v>
      </c>
      <c r="C119" s="5">
        <v>11475</v>
      </c>
      <c r="D119" s="22">
        <v>12492</v>
      </c>
      <c r="E119" s="22">
        <v>12839</v>
      </c>
      <c r="F119" s="24">
        <v>12613</v>
      </c>
      <c r="G119" s="22">
        <v>13963</v>
      </c>
      <c r="H119" s="25">
        <v>14392</v>
      </c>
      <c r="I119" s="25">
        <v>14984</v>
      </c>
      <c r="J119" s="24">
        <v>13592</v>
      </c>
    </row>
    <row r="120" spans="1:10" ht="11.25">
      <c r="A120" s="7" t="s">
        <v>27</v>
      </c>
      <c r="B120" s="31">
        <f>B117+B118+B119</f>
        <v>14169</v>
      </c>
      <c r="C120" s="6">
        <v>21937</v>
      </c>
      <c r="D120" s="26">
        <v>26113</v>
      </c>
      <c r="E120" s="26">
        <v>22936</v>
      </c>
      <c r="F120" s="28">
        <v>21991</v>
      </c>
      <c r="G120" s="26">
        <f>G117+G118+G119</f>
        <v>21991</v>
      </c>
      <c r="H120" s="28">
        <f>SUM(H117:H119)</f>
        <v>24765</v>
      </c>
      <c r="I120" s="28">
        <v>26714</v>
      </c>
      <c r="J120" s="28">
        <v>26353</v>
      </c>
    </row>
    <row r="121" spans="1:10" ht="11.25">
      <c r="A121" s="12" t="s">
        <v>28</v>
      </c>
      <c r="B121" s="33">
        <v>6219</v>
      </c>
      <c r="C121" s="5">
        <v>8983</v>
      </c>
      <c r="D121" s="22">
        <v>7458</v>
      </c>
      <c r="E121" s="22">
        <v>8702</v>
      </c>
      <c r="F121" s="24">
        <v>7544</v>
      </c>
      <c r="G121" s="22">
        <v>6980</v>
      </c>
      <c r="H121" s="25">
        <v>8505</v>
      </c>
      <c r="I121" s="25">
        <v>9130</v>
      </c>
      <c r="J121" s="24">
        <v>9555</v>
      </c>
    </row>
    <row r="122" spans="1:10" ht="11.25">
      <c r="A122" s="12" t="s">
        <v>29</v>
      </c>
      <c r="B122" s="33">
        <v>3513</v>
      </c>
      <c r="C122" s="5">
        <v>3878</v>
      </c>
      <c r="D122" s="22">
        <v>3165</v>
      </c>
      <c r="E122" s="22">
        <v>2978</v>
      </c>
      <c r="F122" s="24">
        <v>2925</v>
      </c>
      <c r="G122" s="22">
        <v>2974</v>
      </c>
      <c r="H122" s="25">
        <v>3242</v>
      </c>
      <c r="I122" s="25">
        <v>3507</v>
      </c>
      <c r="J122" s="24">
        <v>3891</v>
      </c>
    </row>
    <row r="123" spans="1:10" ht="11.25">
      <c r="A123" s="12" t="s">
        <v>40</v>
      </c>
      <c r="B123" s="33">
        <v>4203</v>
      </c>
      <c r="C123" s="5">
        <v>5163</v>
      </c>
      <c r="D123" s="22">
        <v>4979</v>
      </c>
      <c r="E123" s="22">
        <v>5077</v>
      </c>
      <c r="F123" s="24">
        <v>5864</v>
      </c>
      <c r="G123" s="22">
        <v>6149</v>
      </c>
      <c r="H123" s="25">
        <v>6674</v>
      </c>
      <c r="I123" s="25">
        <v>6592</v>
      </c>
      <c r="J123" s="24">
        <v>7295</v>
      </c>
    </row>
    <row r="124" spans="1:10" ht="11.25">
      <c r="A124" s="7" t="s">
        <v>6</v>
      </c>
      <c r="B124" s="31">
        <f>B121+B122+B123</f>
        <v>13935</v>
      </c>
      <c r="C124" s="6">
        <v>18024</v>
      </c>
      <c r="D124" s="26">
        <v>15602</v>
      </c>
      <c r="E124" s="26">
        <v>16757</v>
      </c>
      <c r="F124" s="28">
        <v>16333</v>
      </c>
      <c r="G124" s="26">
        <f>G121+G122+G123</f>
        <v>16103</v>
      </c>
      <c r="H124" s="28">
        <f>SUM(H121:H123)</f>
        <v>18421</v>
      </c>
      <c r="I124" s="28">
        <v>19229</v>
      </c>
      <c r="J124" s="28">
        <v>20741</v>
      </c>
    </row>
    <row r="125" spans="1:10" ht="11.25">
      <c r="A125" s="19" t="s">
        <v>30</v>
      </c>
      <c r="B125" s="4">
        <f>+B116+B120+B124</f>
        <v>40369</v>
      </c>
      <c r="C125" s="4">
        <f>+C116+C120+C124</f>
        <v>58050</v>
      </c>
      <c r="D125" s="26">
        <f>+D116+D120+D124</f>
        <v>56280</v>
      </c>
      <c r="E125" s="26">
        <v>54805</v>
      </c>
      <c r="F125" s="28">
        <v>52340</v>
      </c>
      <c r="G125" s="26">
        <f>G116+G120+G124</f>
        <v>51926</v>
      </c>
      <c r="H125" s="28">
        <f>+H124+H120+H116</f>
        <v>55056</v>
      </c>
      <c r="I125" s="28">
        <v>58351</v>
      </c>
      <c r="J125" s="28">
        <v>59519</v>
      </c>
    </row>
    <row r="126" spans="1:10" ht="11.25">
      <c r="A126" s="8" t="s">
        <v>9</v>
      </c>
      <c r="B126" s="4">
        <v>77640</v>
      </c>
      <c r="C126" s="6">
        <v>107288</v>
      </c>
      <c r="D126" s="26">
        <v>103898</v>
      </c>
      <c r="E126" s="26">
        <v>100127</v>
      </c>
      <c r="F126" s="28">
        <v>100106</v>
      </c>
      <c r="G126" s="26">
        <f>G99+G103+G107+G111+G116+G120+G124</f>
        <v>101265</v>
      </c>
      <c r="H126" s="28">
        <f>SUM(H124,H120,H116,H111,H107,H103,H99)</f>
        <v>103874</v>
      </c>
      <c r="I126" s="28">
        <v>114120</v>
      </c>
      <c r="J126" s="28">
        <v>117324</v>
      </c>
    </row>
    <row r="127" ht="11.25">
      <c r="A127" s="18" t="s">
        <v>35</v>
      </c>
    </row>
    <row r="128" spans="1:10" ht="11.25">
      <c r="A128" s="12" t="s">
        <v>10</v>
      </c>
      <c r="B128" s="3">
        <v>11810</v>
      </c>
      <c r="C128" s="5">
        <v>29963</v>
      </c>
      <c r="D128" s="22">
        <v>59223</v>
      </c>
      <c r="E128" s="23">
        <v>89123</v>
      </c>
      <c r="F128" s="24">
        <v>108507</v>
      </c>
      <c r="G128" s="23">
        <f>6911+112521+2796</f>
        <v>122228</v>
      </c>
      <c r="H128" s="25">
        <v>136525</v>
      </c>
      <c r="I128" s="25">
        <v>147408</v>
      </c>
      <c r="J128" s="25">
        <v>166415</v>
      </c>
    </row>
    <row r="129" spans="1:10" ht="11.25">
      <c r="A129" s="12" t="s">
        <v>11</v>
      </c>
      <c r="B129" s="3">
        <v>1126</v>
      </c>
      <c r="C129" s="5">
        <v>3566</v>
      </c>
      <c r="D129" s="22">
        <v>2314</v>
      </c>
      <c r="E129" s="23">
        <v>5576</v>
      </c>
      <c r="F129" s="24">
        <v>7543</v>
      </c>
      <c r="G129" s="23">
        <f>640+17166+0</f>
        <v>17806</v>
      </c>
      <c r="H129" s="25">
        <v>30544</v>
      </c>
      <c r="I129" s="25">
        <v>38064</v>
      </c>
      <c r="J129" s="25">
        <v>51835</v>
      </c>
    </row>
    <row r="130" spans="1:10" ht="11.25">
      <c r="A130" s="19" t="s">
        <v>12</v>
      </c>
      <c r="B130" s="4">
        <v>12936</v>
      </c>
      <c r="C130" s="6">
        <v>33529</v>
      </c>
      <c r="D130" s="26">
        <v>61537</v>
      </c>
      <c r="E130" s="27">
        <v>94699</v>
      </c>
      <c r="F130" s="28">
        <v>116050</v>
      </c>
      <c r="G130" s="27">
        <f>G128+G129</f>
        <v>140034</v>
      </c>
      <c r="H130" s="29">
        <f>SUM(H128:H129)</f>
        <v>167069</v>
      </c>
      <c r="I130" s="29">
        <v>185472</v>
      </c>
      <c r="J130" s="29">
        <v>218250</v>
      </c>
    </row>
    <row r="131" spans="1:10" ht="11.25">
      <c r="A131" s="12" t="s">
        <v>13</v>
      </c>
      <c r="B131" s="3">
        <v>135</v>
      </c>
      <c r="C131" s="5">
        <v>6760</v>
      </c>
      <c r="D131" s="22">
        <v>15406</v>
      </c>
      <c r="E131" s="32">
        <v>18408</v>
      </c>
      <c r="F131" s="24">
        <v>20262</v>
      </c>
      <c r="G131" s="32">
        <f>140+21885+11</f>
        <v>22036</v>
      </c>
      <c r="H131" s="34">
        <v>23571</v>
      </c>
      <c r="I131" s="34">
        <v>24768</v>
      </c>
      <c r="J131" s="25">
        <v>25868</v>
      </c>
    </row>
    <row r="132" spans="1:10" ht="11.25">
      <c r="A132" s="12" t="s">
        <v>14</v>
      </c>
      <c r="B132" s="3">
        <v>94</v>
      </c>
      <c r="C132" s="5">
        <v>1389</v>
      </c>
      <c r="D132" s="22">
        <v>6723</v>
      </c>
      <c r="E132" s="23">
        <v>9735</v>
      </c>
      <c r="F132" s="24">
        <v>11603</v>
      </c>
      <c r="G132" s="23">
        <f>91+12774</f>
        <v>12865</v>
      </c>
      <c r="H132" s="34">
        <v>13692</v>
      </c>
      <c r="I132" s="34">
        <v>13902</v>
      </c>
      <c r="J132" s="25">
        <v>15133</v>
      </c>
    </row>
    <row r="133" spans="1:10" ht="11.25">
      <c r="A133" s="12" t="s">
        <v>0</v>
      </c>
      <c r="B133" s="3">
        <v>444</v>
      </c>
      <c r="C133" s="5">
        <v>3426</v>
      </c>
      <c r="D133" s="22">
        <v>6451</v>
      </c>
      <c r="E133" s="23">
        <v>7999</v>
      </c>
      <c r="F133" s="24">
        <v>9102</v>
      </c>
      <c r="G133" s="23">
        <f>122+9571+8</f>
        <v>9701</v>
      </c>
      <c r="H133" s="34">
        <v>11580</v>
      </c>
      <c r="I133" s="34">
        <v>12702</v>
      </c>
      <c r="J133" s="25">
        <v>13345</v>
      </c>
    </row>
    <row r="134" spans="1:10" ht="11.25">
      <c r="A134" s="7" t="s">
        <v>2</v>
      </c>
      <c r="B134" s="4">
        <v>673</v>
      </c>
      <c r="C134" s="6">
        <v>11575</v>
      </c>
      <c r="D134" s="26">
        <v>28580</v>
      </c>
      <c r="E134" s="27">
        <v>36142</v>
      </c>
      <c r="F134" s="28">
        <v>40967</v>
      </c>
      <c r="G134" s="27">
        <f>G131+G132+G133</f>
        <v>44602</v>
      </c>
      <c r="H134" s="29">
        <f>SUM(H131:H133)</f>
        <v>48843</v>
      </c>
      <c r="I134" s="29">
        <v>51372</v>
      </c>
      <c r="J134" s="29">
        <v>54346</v>
      </c>
    </row>
    <row r="135" spans="1:10" ht="11.25">
      <c r="A135" s="12" t="s">
        <v>15</v>
      </c>
      <c r="B135" s="3">
        <v>1042</v>
      </c>
      <c r="C135" s="5">
        <v>1436</v>
      </c>
      <c r="D135" s="22">
        <v>5134</v>
      </c>
      <c r="E135" s="23">
        <v>9030</v>
      </c>
      <c r="F135" s="24">
        <v>11507</v>
      </c>
      <c r="G135" s="23">
        <f>224+12514+20</f>
        <v>12758</v>
      </c>
      <c r="H135" s="34">
        <v>14029</v>
      </c>
      <c r="I135" s="34">
        <v>14660</v>
      </c>
      <c r="J135" s="25">
        <v>15468</v>
      </c>
    </row>
    <row r="136" spans="1:10" ht="11.25">
      <c r="A136" s="12" t="s">
        <v>16</v>
      </c>
      <c r="B136" s="3">
        <v>50</v>
      </c>
      <c r="C136" s="5">
        <v>26</v>
      </c>
      <c r="D136" s="30">
        <v>183</v>
      </c>
      <c r="E136" s="23">
        <v>1111</v>
      </c>
      <c r="F136" s="24">
        <v>1718</v>
      </c>
      <c r="G136" s="23">
        <f>36+1938</f>
        <v>1974</v>
      </c>
      <c r="H136" s="34">
        <v>2288</v>
      </c>
      <c r="I136" s="34">
        <v>2574</v>
      </c>
      <c r="J136" s="25">
        <v>2854</v>
      </c>
    </row>
    <row r="137" spans="1:10" ht="11.25">
      <c r="A137" s="12" t="s">
        <v>1</v>
      </c>
      <c r="B137" s="3">
        <v>759</v>
      </c>
      <c r="C137" s="5">
        <v>892</v>
      </c>
      <c r="D137" s="22">
        <v>3575</v>
      </c>
      <c r="E137" s="23">
        <v>5345</v>
      </c>
      <c r="F137" s="24">
        <v>7153</v>
      </c>
      <c r="G137" s="23">
        <f>101+7340+529</f>
        <v>7970</v>
      </c>
      <c r="H137" s="34">
        <v>8904</v>
      </c>
      <c r="I137" s="34">
        <v>9642</v>
      </c>
      <c r="J137" s="25">
        <v>9934</v>
      </c>
    </row>
    <row r="138" spans="1:10" ht="11.25">
      <c r="A138" s="7" t="s">
        <v>17</v>
      </c>
      <c r="B138" s="4">
        <v>1851</v>
      </c>
      <c r="C138" s="6">
        <v>2354</v>
      </c>
      <c r="D138" s="26">
        <v>8892</v>
      </c>
      <c r="E138" s="27">
        <v>15486</v>
      </c>
      <c r="F138" s="28">
        <v>20378</v>
      </c>
      <c r="G138" s="27">
        <f>G135+G136+G137</f>
        <v>22702</v>
      </c>
      <c r="H138" s="29">
        <f>SUM(H135:H137)</f>
        <v>25221</v>
      </c>
      <c r="I138" s="29">
        <v>26876</v>
      </c>
      <c r="J138" s="29">
        <v>28256</v>
      </c>
    </row>
    <row r="139" spans="1:10" ht="11.25">
      <c r="A139" s="12" t="s">
        <v>18</v>
      </c>
      <c r="B139" s="3">
        <v>471</v>
      </c>
      <c r="C139" s="5">
        <v>5169</v>
      </c>
      <c r="D139" s="22">
        <v>10517</v>
      </c>
      <c r="E139" s="23">
        <v>14954</v>
      </c>
      <c r="F139" s="24">
        <v>17815</v>
      </c>
      <c r="G139" s="23">
        <f>121+19384+2</f>
        <v>19507</v>
      </c>
      <c r="H139" s="34">
        <v>21228</v>
      </c>
      <c r="I139" s="34">
        <v>22198</v>
      </c>
      <c r="J139" s="25">
        <v>23783</v>
      </c>
    </row>
    <row r="140" spans="1:10" ht="11.25">
      <c r="A140" s="12" t="s">
        <v>19</v>
      </c>
      <c r="B140" s="3">
        <v>32</v>
      </c>
      <c r="C140" s="5">
        <v>26</v>
      </c>
      <c r="D140" s="30">
        <v>74</v>
      </c>
      <c r="E140" s="23">
        <v>1667</v>
      </c>
      <c r="F140" s="24">
        <v>2737</v>
      </c>
      <c r="G140" s="23">
        <f>51+3601+10</f>
        <v>3662</v>
      </c>
      <c r="H140" s="34">
        <v>4173</v>
      </c>
      <c r="I140" s="34">
        <v>4636</v>
      </c>
      <c r="J140" s="24">
        <v>5089</v>
      </c>
    </row>
    <row r="141" spans="1:10" ht="11.25">
      <c r="A141" s="12" t="s">
        <v>20</v>
      </c>
      <c r="B141" s="3">
        <v>187</v>
      </c>
      <c r="C141" s="5">
        <v>201</v>
      </c>
      <c r="D141" s="30">
        <v>373</v>
      </c>
      <c r="E141" s="23">
        <v>499</v>
      </c>
      <c r="F141" s="12">
        <v>594</v>
      </c>
      <c r="G141" s="23">
        <f>19+391+190</f>
        <v>600</v>
      </c>
      <c r="H141" s="34">
        <v>732</v>
      </c>
      <c r="I141" s="34">
        <v>862</v>
      </c>
      <c r="J141" s="24">
        <v>798</v>
      </c>
    </row>
    <row r="142" spans="1:10" ht="11.25">
      <c r="A142" s="7" t="s">
        <v>4</v>
      </c>
      <c r="B142" s="4">
        <v>690</v>
      </c>
      <c r="C142" s="6">
        <v>5396</v>
      </c>
      <c r="D142" s="26">
        <v>10964</v>
      </c>
      <c r="E142" s="26">
        <v>17120</v>
      </c>
      <c r="F142" s="28">
        <v>21146</v>
      </c>
      <c r="G142" s="26">
        <f>G139+G140+G141</f>
        <v>23769</v>
      </c>
      <c r="H142" s="28">
        <f>SUM(H139:H141)</f>
        <v>26133</v>
      </c>
      <c r="I142" s="28">
        <v>27696</v>
      </c>
      <c r="J142" s="28">
        <v>29670</v>
      </c>
    </row>
    <row r="143" spans="1:10" ht="11.25">
      <c r="A143" s="19" t="s">
        <v>3</v>
      </c>
      <c r="B143" s="4">
        <f>+B134+B138+B142</f>
        <v>3214</v>
      </c>
      <c r="C143" s="4">
        <f>+C134+C138+C142</f>
        <v>19325</v>
      </c>
      <c r="D143" s="26">
        <f>+D134+D138+D142</f>
        <v>48436</v>
      </c>
      <c r="E143" s="26">
        <v>68748</v>
      </c>
      <c r="F143" s="28">
        <v>82491</v>
      </c>
      <c r="G143" s="26">
        <f>G134+G138+G142</f>
        <v>91073</v>
      </c>
      <c r="H143" s="28">
        <f>+H142+H138+H134</f>
        <v>100197</v>
      </c>
      <c r="I143" s="28">
        <v>105944</v>
      </c>
      <c r="J143" s="28">
        <v>112272</v>
      </c>
    </row>
    <row r="144" spans="1:10" ht="11.25">
      <c r="A144" s="12" t="s">
        <v>21</v>
      </c>
      <c r="B144" s="3">
        <v>217</v>
      </c>
      <c r="C144" s="5">
        <v>5527</v>
      </c>
      <c r="D144" s="22">
        <v>11321</v>
      </c>
      <c r="E144" s="22">
        <v>17799</v>
      </c>
      <c r="F144" s="24">
        <v>21453</v>
      </c>
      <c r="G144" s="22">
        <f>132+23149</f>
        <v>23281</v>
      </c>
      <c r="H144" s="34">
        <v>24056</v>
      </c>
      <c r="I144" s="34">
        <v>25617</v>
      </c>
      <c r="J144" s="24">
        <v>27002</v>
      </c>
    </row>
    <row r="145" spans="1:10" ht="11.25">
      <c r="A145" s="12" t="s">
        <v>22</v>
      </c>
      <c r="B145" s="3">
        <v>14</v>
      </c>
      <c r="C145" s="5">
        <v>733</v>
      </c>
      <c r="D145" s="22">
        <v>2194</v>
      </c>
      <c r="E145" s="22">
        <v>4086</v>
      </c>
      <c r="F145" s="24">
        <v>5486</v>
      </c>
      <c r="G145" s="22">
        <f>59+5800</f>
        <v>5859</v>
      </c>
      <c r="H145" s="34">
        <v>6634</v>
      </c>
      <c r="I145" s="34">
        <v>7651</v>
      </c>
      <c r="J145" s="24">
        <v>9196</v>
      </c>
    </row>
    <row r="146" spans="1:10" ht="11.25">
      <c r="A146" s="12" t="s">
        <v>23</v>
      </c>
      <c r="B146" s="3">
        <v>21</v>
      </c>
      <c r="C146" s="5">
        <v>176</v>
      </c>
      <c r="D146" s="22">
        <v>1647</v>
      </c>
      <c r="E146" s="22">
        <v>3379</v>
      </c>
      <c r="F146" s="24">
        <v>4818</v>
      </c>
      <c r="G146" s="22">
        <f>52+6225+31</f>
        <v>6308</v>
      </c>
      <c r="H146" s="34">
        <v>6896</v>
      </c>
      <c r="I146" s="34">
        <v>7201</v>
      </c>
      <c r="J146" s="24">
        <v>7506</v>
      </c>
    </row>
    <row r="147" spans="1:10" ht="11.25">
      <c r="A147" s="7" t="s">
        <v>5</v>
      </c>
      <c r="B147" s="4">
        <f>B144+B145+B146</f>
        <v>252</v>
      </c>
      <c r="C147" s="6">
        <v>6436</v>
      </c>
      <c r="D147" s="26">
        <v>15162</v>
      </c>
      <c r="E147" s="26">
        <v>25264</v>
      </c>
      <c r="F147" s="28">
        <v>31757</v>
      </c>
      <c r="G147" s="26">
        <f>G144+G145+G146</f>
        <v>35448</v>
      </c>
      <c r="H147" s="28">
        <f>SUM(H144:H146)</f>
        <v>37586</v>
      </c>
      <c r="I147" s="28">
        <v>40469</v>
      </c>
      <c r="J147" s="28">
        <v>43704</v>
      </c>
    </row>
    <row r="148" spans="1:10" ht="11.25">
      <c r="A148" s="12" t="s">
        <v>24</v>
      </c>
      <c r="B148" s="3">
        <v>9563</v>
      </c>
      <c r="C148" s="5">
        <v>15629</v>
      </c>
      <c r="D148" s="22">
        <v>18597</v>
      </c>
      <c r="E148" s="22">
        <v>20100</v>
      </c>
      <c r="F148" s="24">
        <v>20401</v>
      </c>
      <c r="G148" s="22">
        <f>140+19791+143</f>
        <v>20074</v>
      </c>
      <c r="H148" s="34">
        <v>21215</v>
      </c>
      <c r="I148" s="34">
        <v>26713</v>
      </c>
      <c r="J148" s="24">
        <v>27985</v>
      </c>
    </row>
    <row r="149" spans="1:10" ht="11.25">
      <c r="A149" s="12" t="s">
        <v>25</v>
      </c>
      <c r="B149" s="3">
        <v>168</v>
      </c>
      <c r="C149" s="5">
        <v>221</v>
      </c>
      <c r="D149" s="22">
        <v>3441</v>
      </c>
      <c r="E149" s="22">
        <v>4521</v>
      </c>
      <c r="F149" s="24">
        <v>5497</v>
      </c>
      <c r="G149" s="22">
        <f>96+6179</f>
        <v>6275</v>
      </c>
      <c r="H149" s="34">
        <v>8023</v>
      </c>
      <c r="I149" s="34">
        <v>8937</v>
      </c>
      <c r="J149" s="24">
        <v>10085</v>
      </c>
    </row>
    <row r="150" spans="1:10" ht="11.25">
      <c r="A150" s="12" t="s">
        <v>26</v>
      </c>
      <c r="B150" s="3">
        <v>849</v>
      </c>
      <c r="C150" s="5">
        <v>1417</v>
      </c>
      <c r="D150" s="22">
        <v>4578</v>
      </c>
      <c r="E150" s="22">
        <v>3326</v>
      </c>
      <c r="F150" s="24">
        <v>8708</v>
      </c>
      <c r="G150" s="22">
        <f>111+8065+2392</f>
        <v>10568</v>
      </c>
      <c r="H150" s="34">
        <v>8946</v>
      </c>
      <c r="I150" s="34">
        <v>9546</v>
      </c>
      <c r="J150" s="24">
        <v>10102</v>
      </c>
    </row>
    <row r="151" spans="1:10" ht="11.25">
      <c r="A151" s="7" t="s">
        <v>27</v>
      </c>
      <c r="B151" s="4">
        <f>B148+B149+B150</f>
        <v>10580</v>
      </c>
      <c r="C151" s="6">
        <v>17267</v>
      </c>
      <c r="D151" s="26">
        <v>26616</v>
      </c>
      <c r="E151" s="26">
        <v>27947</v>
      </c>
      <c r="F151" s="28">
        <v>34606</v>
      </c>
      <c r="G151" s="26">
        <f>G148+G149+G150</f>
        <v>36917</v>
      </c>
      <c r="H151" s="28">
        <f>SUM(H148:H150)</f>
        <v>38184</v>
      </c>
      <c r="I151" s="28">
        <v>45196</v>
      </c>
      <c r="J151" s="28">
        <v>48172</v>
      </c>
    </row>
    <row r="152" spans="1:10" ht="11.25">
      <c r="A152" s="12" t="s">
        <v>28</v>
      </c>
      <c r="B152" s="3">
        <v>231</v>
      </c>
      <c r="C152" s="5">
        <v>1081</v>
      </c>
      <c r="D152" s="30">
        <v>645</v>
      </c>
      <c r="E152" s="22">
        <v>6331</v>
      </c>
      <c r="F152" s="24">
        <v>9436</v>
      </c>
      <c r="G152" s="22">
        <f>207+11228+59</f>
        <v>11494</v>
      </c>
      <c r="H152" s="34">
        <v>12639</v>
      </c>
      <c r="I152" s="34">
        <v>13809</v>
      </c>
      <c r="J152" s="24">
        <v>15048</v>
      </c>
    </row>
    <row r="153" spans="1:10" ht="11.25">
      <c r="A153" s="12" t="s">
        <v>29</v>
      </c>
      <c r="B153" s="3">
        <v>851</v>
      </c>
      <c r="C153" s="5">
        <v>1014</v>
      </c>
      <c r="D153" s="22">
        <v>1491</v>
      </c>
      <c r="E153" s="22">
        <v>3816</v>
      </c>
      <c r="F153" s="24">
        <v>6425</v>
      </c>
      <c r="G153" s="22">
        <f>131+6254+809</f>
        <v>7194</v>
      </c>
      <c r="H153" s="34">
        <v>7959</v>
      </c>
      <c r="I153" s="34">
        <v>9284</v>
      </c>
      <c r="J153" s="24">
        <v>10879</v>
      </c>
    </row>
    <row r="154" spans="1:10" ht="11.25">
      <c r="A154" s="12" t="s">
        <v>40</v>
      </c>
      <c r="B154" s="3">
        <v>3992</v>
      </c>
      <c r="C154" s="5">
        <v>4768</v>
      </c>
      <c r="D154" s="22">
        <v>7912</v>
      </c>
      <c r="E154" s="22">
        <v>9649</v>
      </c>
      <c r="F154" s="24">
        <v>11621</v>
      </c>
      <c r="G154" s="22">
        <f>55+12314</f>
        <v>12369</v>
      </c>
      <c r="H154" s="34">
        <v>17305</v>
      </c>
      <c r="I154" s="34">
        <v>20233</v>
      </c>
      <c r="J154" s="24">
        <v>23245</v>
      </c>
    </row>
    <row r="155" spans="1:10" ht="11.25">
      <c r="A155" s="7" t="s">
        <v>6</v>
      </c>
      <c r="B155" s="4">
        <f>B152+B153+B154</f>
        <v>5074</v>
      </c>
      <c r="C155" s="6">
        <v>6863</v>
      </c>
      <c r="D155" s="26">
        <v>10048</v>
      </c>
      <c r="E155" s="26">
        <v>19796</v>
      </c>
      <c r="F155" s="28">
        <v>27482</v>
      </c>
      <c r="G155" s="26">
        <f>G152+G153+G154</f>
        <v>31057</v>
      </c>
      <c r="H155" s="28">
        <f>SUM(H152:H154)</f>
        <v>37903</v>
      </c>
      <c r="I155" s="28">
        <v>43326</v>
      </c>
      <c r="J155" s="28">
        <v>49172</v>
      </c>
    </row>
    <row r="156" spans="1:10" ht="11.25">
      <c r="A156" s="19" t="s">
        <v>30</v>
      </c>
      <c r="B156" s="4">
        <f>+B147+B151+B155</f>
        <v>15906</v>
      </c>
      <c r="C156" s="4">
        <f>+C147+C151+C155</f>
        <v>30566</v>
      </c>
      <c r="D156" s="26">
        <f>+D147+D151+D155</f>
        <v>51826</v>
      </c>
      <c r="E156" s="26">
        <v>73007</v>
      </c>
      <c r="F156" s="28">
        <v>93845</v>
      </c>
      <c r="G156" s="26">
        <f>G147+G151+G155</f>
        <v>103422</v>
      </c>
      <c r="H156" s="28">
        <f>+H155+H151+H147</f>
        <v>113673</v>
      </c>
      <c r="I156" s="28">
        <v>128991</v>
      </c>
      <c r="J156" s="28">
        <v>141048</v>
      </c>
    </row>
    <row r="157" spans="1:10" ht="11.25">
      <c r="A157" s="8" t="s">
        <v>9</v>
      </c>
      <c r="B157" s="4">
        <v>32056</v>
      </c>
      <c r="C157" s="4">
        <v>83420</v>
      </c>
      <c r="D157" s="4">
        <v>161799</v>
      </c>
      <c r="E157" s="4">
        <v>236454</v>
      </c>
      <c r="F157" s="4">
        <v>292386</v>
      </c>
      <c r="G157" s="4">
        <v>334529</v>
      </c>
      <c r="H157" s="28">
        <f>SUM(H155,H151,H147,H142,H138,H134,H130)</f>
        <v>380939</v>
      </c>
      <c r="I157" s="28">
        <v>420407</v>
      </c>
      <c r="J157" s="28">
        <v>471570</v>
      </c>
    </row>
    <row r="158" ht="11.25">
      <c r="A158" s="18" t="s">
        <v>36</v>
      </c>
    </row>
    <row r="159" spans="1:10" ht="11.25">
      <c r="A159" s="12" t="s">
        <v>10</v>
      </c>
      <c r="B159" s="3">
        <v>441816</v>
      </c>
      <c r="C159" s="5">
        <v>472610</v>
      </c>
      <c r="D159" s="22">
        <v>502897</v>
      </c>
      <c r="E159" s="23">
        <v>529494</v>
      </c>
      <c r="F159" s="24">
        <v>570500</v>
      </c>
      <c r="G159" s="23">
        <f aca="true" t="shared" si="0" ref="G159:H174">G4+G35+G66+G97+G128</f>
        <v>585760</v>
      </c>
      <c r="H159" s="23">
        <f t="shared" si="0"/>
        <v>622413</v>
      </c>
      <c r="I159" s="23">
        <v>648683</v>
      </c>
      <c r="J159" s="25">
        <v>682064</v>
      </c>
    </row>
    <row r="160" spans="1:10" ht="11.25">
      <c r="A160" s="12" t="s">
        <v>11</v>
      </c>
      <c r="B160" s="3">
        <v>190623</v>
      </c>
      <c r="C160" s="5">
        <v>224785</v>
      </c>
      <c r="D160" s="22">
        <v>229171</v>
      </c>
      <c r="E160" s="23">
        <v>229537</v>
      </c>
      <c r="F160" s="24">
        <v>246610</v>
      </c>
      <c r="G160" s="23">
        <f t="shared" si="0"/>
        <v>269241</v>
      </c>
      <c r="H160" s="23">
        <f t="shared" si="0"/>
        <v>285354</v>
      </c>
      <c r="I160" s="23">
        <v>305353</v>
      </c>
      <c r="J160" s="25">
        <v>324906</v>
      </c>
    </row>
    <row r="161" spans="1:10" ht="11.25">
      <c r="A161" s="19" t="s">
        <v>12</v>
      </c>
      <c r="B161" s="4">
        <v>632439</v>
      </c>
      <c r="C161" s="6">
        <v>697395</v>
      </c>
      <c r="D161" s="26">
        <v>732068</v>
      </c>
      <c r="E161" s="27">
        <v>759031</v>
      </c>
      <c r="F161" s="28">
        <v>817110</v>
      </c>
      <c r="G161" s="27">
        <f t="shared" si="0"/>
        <v>855001</v>
      </c>
      <c r="H161" s="27">
        <f t="shared" si="0"/>
        <v>907767</v>
      </c>
      <c r="I161" s="27">
        <v>954036</v>
      </c>
      <c r="J161" s="29">
        <v>1006970</v>
      </c>
    </row>
    <row r="162" spans="1:10" ht="11.25">
      <c r="A162" s="12" t="s">
        <v>13</v>
      </c>
      <c r="B162" s="3">
        <v>60642</v>
      </c>
      <c r="C162" s="5">
        <v>71708</v>
      </c>
      <c r="D162" s="22">
        <v>82356</v>
      </c>
      <c r="E162" s="23">
        <v>85672</v>
      </c>
      <c r="F162" s="24">
        <v>94098</v>
      </c>
      <c r="G162" s="23">
        <f t="shared" si="0"/>
        <v>96659</v>
      </c>
      <c r="H162" s="23">
        <f t="shared" si="0"/>
        <v>101663</v>
      </c>
      <c r="I162" s="23">
        <v>107711</v>
      </c>
      <c r="J162" s="25">
        <v>113665</v>
      </c>
    </row>
    <row r="163" spans="1:10" ht="11.25">
      <c r="A163" s="12" t="s">
        <v>14</v>
      </c>
      <c r="B163" s="3">
        <v>42811</v>
      </c>
      <c r="C163" s="5">
        <v>52098</v>
      </c>
      <c r="D163" s="22">
        <v>55346</v>
      </c>
      <c r="E163" s="23">
        <v>60914</v>
      </c>
      <c r="F163" s="24">
        <v>69485</v>
      </c>
      <c r="G163" s="23">
        <f t="shared" si="0"/>
        <v>71382</v>
      </c>
      <c r="H163" s="23">
        <f t="shared" si="0"/>
        <v>75136</v>
      </c>
      <c r="I163" s="23">
        <v>78256</v>
      </c>
      <c r="J163" s="25">
        <v>83300</v>
      </c>
    </row>
    <row r="164" spans="1:10" ht="11.25">
      <c r="A164" s="12" t="s">
        <v>0</v>
      </c>
      <c r="B164" s="3">
        <v>53484</v>
      </c>
      <c r="C164" s="5">
        <v>74418</v>
      </c>
      <c r="D164" s="22">
        <v>74878</v>
      </c>
      <c r="E164" s="23">
        <v>84800</v>
      </c>
      <c r="F164" s="24">
        <v>80774</v>
      </c>
      <c r="G164" s="23">
        <f t="shared" si="0"/>
        <v>80801</v>
      </c>
      <c r="H164" s="23">
        <f t="shared" si="0"/>
        <v>83105</v>
      </c>
      <c r="I164" s="23">
        <v>89379</v>
      </c>
      <c r="J164" s="25">
        <v>93562</v>
      </c>
    </row>
    <row r="165" spans="1:10" ht="11.25">
      <c r="A165" s="7" t="s">
        <v>2</v>
      </c>
      <c r="B165" s="4">
        <f>B162+B163+B164</f>
        <v>156937</v>
      </c>
      <c r="C165" s="6">
        <v>198224</v>
      </c>
      <c r="D165" s="26">
        <v>212580</v>
      </c>
      <c r="E165" s="27">
        <v>231386</v>
      </c>
      <c r="F165" s="28">
        <v>244357</v>
      </c>
      <c r="G165" s="27">
        <f t="shared" si="0"/>
        <v>248842</v>
      </c>
      <c r="H165" s="27">
        <f t="shared" si="0"/>
        <v>259904</v>
      </c>
      <c r="I165" s="27">
        <v>275346</v>
      </c>
      <c r="J165" s="29">
        <v>290527</v>
      </c>
    </row>
    <row r="166" spans="1:10" ht="11.25">
      <c r="A166" s="12" t="s">
        <v>15</v>
      </c>
      <c r="B166" s="3">
        <v>64232</v>
      </c>
      <c r="C166" s="5">
        <v>74130</v>
      </c>
      <c r="D166" s="22">
        <v>83099</v>
      </c>
      <c r="E166" s="23">
        <v>94247</v>
      </c>
      <c r="F166" s="24">
        <v>103308</v>
      </c>
      <c r="G166" s="23">
        <f t="shared" si="0"/>
        <v>114745</v>
      </c>
      <c r="H166" s="23">
        <f t="shared" si="0"/>
        <v>114074</v>
      </c>
      <c r="I166" s="23">
        <v>121311</v>
      </c>
      <c r="J166" s="25">
        <v>127750</v>
      </c>
    </row>
    <row r="167" spans="1:10" ht="11.25">
      <c r="A167" s="12" t="s">
        <v>16</v>
      </c>
      <c r="B167" s="3">
        <v>26624</v>
      </c>
      <c r="C167" s="5">
        <v>34995</v>
      </c>
      <c r="D167" s="22">
        <v>37696</v>
      </c>
      <c r="E167" s="23">
        <v>41652</v>
      </c>
      <c r="F167" s="24">
        <v>46193</v>
      </c>
      <c r="G167" s="23">
        <f t="shared" si="0"/>
        <v>49890</v>
      </c>
      <c r="H167" s="23">
        <f t="shared" si="0"/>
        <v>55051</v>
      </c>
      <c r="I167" s="23">
        <v>60116</v>
      </c>
      <c r="J167" s="25">
        <v>62578</v>
      </c>
    </row>
    <row r="168" spans="1:10" ht="11.25">
      <c r="A168" s="12" t="s">
        <v>1</v>
      </c>
      <c r="B168" s="3">
        <v>38756</v>
      </c>
      <c r="C168" s="5">
        <v>44488</v>
      </c>
      <c r="D168" s="22">
        <v>47676</v>
      </c>
      <c r="E168" s="23">
        <v>55171</v>
      </c>
      <c r="F168" s="24">
        <v>57405</v>
      </c>
      <c r="G168" s="23">
        <f t="shared" si="0"/>
        <v>62101</v>
      </c>
      <c r="H168" s="23">
        <f t="shared" si="0"/>
        <v>64920</v>
      </c>
      <c r="I168" s="23">
        <v>71321</v>
      </c>
      <c r="J168" s="25">
        <v>71307</v>
      </c>
    </row>
    <row r="169" spans="1:10" ht="11.25">
      <c r="A169" s="7" t="s">
        <v>17</v>
      </c>
      <c r="B169" s="4">
        <v>129612</v>
      </c>
      <c r="C169" s="6">
        <v>153613</v>
      </c>
      <c r="D169" s="26">
        <v>168471</v>
      </c>
      <c r="E169" s="27">
        <v>191070</v>
      </c>
      <c r="F169" s="28">
        <v>206906</v>
      </c>
      <c r="G169" s="27">
        <f t="shared" si="0"/>
        <v>226736</v>
      </c>
      <c r="H169" s="27">
        <f t="shared" si="0"/>
        <v>234045</v>
      </c>
      <c r="I169" s="27">
        <v>252748</v>
      </c>
      <c r="J169" s="29">
        <v>261635</v>
      </c>
    </row>
    <row r="170" spans="1:10" ht="11.25">
      <c r="A170" s="12" t="s">
        <v>18</v>
      </c>
      <c r="B170" s="3">
        <v>48723</v>
      </c>
      <c r="C170" s="5">
        <v>59105</v>
      </c>
      <c r="D170" s="22">
        <v>71806</v>
      </c>
      <c r="E170" s="23">
        <v>76209</v>
      </c>
      <c r="F170" s="24">
        <v>82511</v>
      </c>
      <c r="G170" s="23">
        <f t="shared" si="0"/>
        <v>85289</v>
      </c>
      <c r="H170" s="23">
        <f t="shared" si="0"/>
        <v>89332</v>
      </c>
      <c r="I170" s="23">
        <v>94931</v>
      </c>
      <c r="J170" s="25">
        <v>98875</v>
      </c>
    </row>
    <row r="171" spans="1:10" ht="11.25">
      <c r="A171" s="12" t="s">
        <v>19</v>
      </c>
      <c r="B171" s="3">
        <v>32618</v>
      </c>
      <c r="C171" s="5">
        <v>39985</v>
      </c>
      <c r="D171" s="22">
        <v>44671</v>
      </c>
      <c r="E171" s="23">
        <v>53876</v>
      </c>
      <c r="F171" s="24">
        <v>57175</v>
      </c>
      <c r="G171" s="23">
        <f t="shared" si="0"/>
        <v>54521</v>
      </c>
      <c r="H171" s="23">
        <f t="shared" si="0"/>
        <v>63114</v>
      </c>
      <c r="I171" s="23">
        <v>66924</v>
      </c>
      <c r="J171" s="24">
        <v>67966</v>
      </c>
    </row>
    <row r="172" spans="1:10" ht="11.25">
      <c r="A172" s="12" t="s">
        <v>20</v>
      </c>
      <c r="B172" s="3">
        <v>30904</v>
      </c>
      <c r="C172" s="5">
        <v>39133</v>
      </c>
      <c r="D172" s="22">
        <v>39921</v>
      </c>
      <c r="E172" s="23">
        <v>45552</v>
      </c>
      <c r="F172" s="24">
        <v>47534</v>
      </c>
      <c r="G172" s="23">
        <f t="shared" si="0"/>
        <v>50253</v>
      </c>
      <c r="H172" s="23">
        <f t="shared" si="0"/>
        <v>51660</v>
      </c>
      <c r="I172" s="23">
        <v>53468</v>
      </c>
      <c r="J172" s="24">
        <v>55553</v>
      </c>
    </row>
    <row r="173" spans="1:10" ht="11.25">
      <c r="A173" s="7" t="s">
        <v>4</v>
      </c>
      <c r="B173" s="4">
        <v>112245</v>
      </c>
      <c r="C173" s="6">
        <v>138223</v>
      </c>
      <c r="D173" s="26">
        <v>156398</v>
      </c>
      <c r="E173" s="27">
        <v>175637</v>
      </c>
      <c r="F173" s="28">
        <v>187220</v>
      </c>
      <c r="G173" s="27">
        <f t="shared" si="0"/>
        <v>190063</v>
      </c>
      <c r="H173" s="27">
        <f t="shared" si="0"/>
        <v>204106</v>
      </c>
      <c r="I173" s="27">
        <v>215323</v>
      </c>
      <c r="J173" s="28">
        <v>222394</v>
      </c>
    </row>
    <row r="174" spans="1:10" ht="11.25">
      <c r="A174" s="19" t="s">
        <v>3</v>
      </c>
      <c r="B174" s="4">
        <f>+B165+B169+B173</f>
        <v>398794</v>
      </c>
      <c r="C174" s="4">
        <f>+C165+C169+C173</f>
        <v>490060</v>
      </c>
      <c r="D174" s="26">
        <f>+D165+D169+D173</f>
        <v>537449</v>
      </c>
      <c r="E174" s="27">
        <v>598093</v>
      </c>
      <c r="F174" s="28">
        <v>638483</v>
      </c>
      <c r="G174" s="27">
        <f t="shared" si="0"/>
        <v>665641</v>
      </c>
      <c r="H174" s="27">
        <f t="shared" si="0"/>
        <v>698055</v>
      </c>
      <c r="I174" s="27">
        <v>743417</v>
      </c>
      <c r="J174" s="28">
        <v>774556</v>
      </c>
    </row>
    <row r="175" spans="1:10" ht="11.25">
      <c r="A175" s="12" t="s">
        <v>21</v>
      </c>
      <c r="B175" s="3">
        <v>72498</v>
      </c>
      <c r="C175" s="5">
        <v>96274</v>
      </c>
      <c r="D175" s="22">
        <v>101971</v>
      </c>
      <c r="E175" s="23">
        <v>118773</v>
      </c>
      <c r="F175" s="24">
        <v>122221</v>
      </c>
      <c r="G175" s="23">
        <f aca="true" t="shared" si="1" ref="G175:H187">G20+G51+G82+G113+G144</f>
        <v>123564</v>
      </c>
      <c r="H175" s="23">
        <f t="shared" si="1"/>
        <v>129291</v>
      </c>
      <c r="I175" s="23">
        <v>139337</v>
      </c>
      <c r="J175" s="24">
        <v>146125</v>
      </c>
    </row>
    <row r="176" spans="1:10" ht="11.25">
      <c r="A176" s="12" t="s">
        <v>22</v>
      </c>
      <c r="B176" s="3">
        <v>37673</v>
      </c>
      <c r="C176" s="5">
        <v>45714</v>
      </c>
      <c r="D176" s="22">
        <v>51770</v>
      </c>
      <c r="E176" s="23">
        <v>60718</v>
      </c>
      <c r="F176" s="24">
        <v>63154</v>
      </c>
      <c r="G176" s="23">
        <f t="shared" si="1"/>
        <v>67225</v>
      </c>
      <c r="H176" s="23">
        <f t="shared" si="1"/>
        <v>66051</v>
      </c>
      <c r="I176" s="23">
        <v>70952</v>
      </c>
      <c r="J176" s="24">
        <v>74925</v>
      </c>
    </row>
    <row r="177" spans="1:10" ht="11.25">
      <c r="A177" s="12" t="s">
        <v>23</v>
      </c>
      <c r="B177" s="3">
        <v>23113</v>
      </c>
      <c r="C177" s="5">
        <v>30582</v>
      </c>
      <c r="D177" s="22">
        <v>31222</v>
      </c>
      <c r="E177" s="23">
        <v>32515</v>
      </c>
      <c r="F177" s="24">
        <v>35053</v>
      </c>
      <c r="G177" s="23">
        <f t="shared" si="1"/>
        <v>37129</v>
      </c>
      <c r="H177" s="23">
        <f t="shared" si="1"/>
        <v>39832</v>
      </c>
      <c r="I177" s="23">
        <v>42017</v>
      </c>
      <c r="J177" s="24">
        <v>44369</v>
      </c>
    </row>
    <row r="178" spans="1:10" ht="11.25">
      <c r="A178" s="7" t="s">
        <v>5</v>
      </c>
      <c r="B178" s="4">
        <f>B175+B176+B177</f>
        <v>133284</v>
      </c>
      <c r="C178" s="6">
        <v>172570</v>
      </c>
      <c r="D178" s="26">
        <v>184963</v>
      </c>
      <c r="E178" s="27">
        <v>212006</v>
      </c>
      <c r="F178" s="28">
        <v>220428</v>
      </c>
      <c r="G178" s="27">
        <f t="shared" si="1"/>
        <v>227918</v>
      </c>
      <c r="H178" s="27">
        <f t="shared" si="1"/>
        <v>235174</v>
      </c>
      <c r="I178" s="27">
        <v>252306</v>
      </c>
      <c r="J178" s="28">
        <v>265419</v>
      </c>
    </row>
    <row r="179" spans="1:10" ht="11.25">
      <c r="A179" s="12" t="s">
        <v>24</v>
      </c>
      <c r="B179" s="3">
        <v>61722</v>
      </c>
      <c r="C179" s="5">
        <v>77822</v>
      </c>
      <c r="D179" s="22">
        <v>84701</v>
      </c>
      <c r="E179" s="23">
        <v>100906</v>
      </c>
      <c r="F179" s="24">
        <v>105265</v>
      </c>
      <c r="G179" s="23">
        <f t="shared" si="1"/>
        <v>108116</v>
      </c>
      <c r="H179" s="23">
        <f t="shared" si="1"/>
        <v>112998</v>
      </c>
      <c r="I179" s="23">
        <v>121357</v>
      </c>
      <c r="J179" s="24">
        <v>127293</v>
      </c>
    </row>
    <row r="180" spans="1:10" ht="11.25">
      <c r="A180" s="12" t="s">
        <v>25</v>
      </c>
      <c r="B180" s="3">
        <v>45560</v>
      </c>
      <c r="C180" s="5">
        <v>47912</v>
      </c>
      <c r="D180" s="22">
        <v>62368</v>
      </c>
      <c r="E180" s="23">
        <v>62672</v>
      </c>
      <c r="F180" s="24">
        <v>66330</v>
      </c>
      <c r="G180" s="23">
        <f t="shared" si="1"/>
        <v>71338</v>
      </c>
      <c r="H180" s="23">
        <f t="shared" si="1"/>
        <v>75851</v>
      </c>
      <c r="I180" s="23">
        <v>80269</v>
      </c>
      <c r="J180" s="24">
        <v>84572</v>
      </c>
    </row>
    <row r="181" spans="1:10" ht="11.25">
      <c r="A181" s="12" t="s">
        <v>26</v>
      </c>
      <c r="B181" s="3">
        <v>44034</v>
      </c>
      <c r="C181" s="5">
        <v>60716</v>
      </c>
      <c r="D181" s="22">
        <v>69716</v>
      </c>
      <c r="E181" s="23">
        <v>75263</v>
      </c>
      <c r="F181" s="24">
        <v>85766</v>
      </c>
      <c r="G181" s="23">
        <f t="shared" si="1"/>
        <v>91314</v>
      </c>
      <c r="H181" s="23">
        <f t="shared" si="1"/>
        <v>94745</v>
      </c>
      <c r="I181" s="23">
        <v>100603</v>
      </c>
      <c r="J181" s="24">
        <v>103999</v>
      </c>
    </row>
    <row r="182" spans="1:10" ht="11.25">
      <c r="A182" s="7" t="s">
        <v>27</v>
      </c>
      <c r="B182" s="4">
        <f>B179+B180+B181</f>
        <v>151316</v>
      </c>
      <c r="C182" s="6">
        <v>186450</v>
      </c>
      <c r="D182" s="26">
        <v>216785</v>
      </c>
      <c r="E182" s="27">
        <v>238841</v>
      </c>
      <c r="F182" s="28">
        <v>257361</v>
      </c>
      <c r="G182" s="27">
        <f t="shared" si="1"/>
        <v>270768</v>
      </c>
      <c r="H182" s="27">
        <f t="shared" si="1"/>
        <v>283594</v>
      </c>
      <c r="I182" s="27">
        <v>302229</v>
      </c>
      <c r="J182" s="28">
        <v>315864</v>
      </c>
    </row>
    <row r="183" spans="1:10" ht="11.25">
      <c r="A183" s="12" t="s">
        <v>28</v>
      </c>
      <c r="B183" s="3">
        <v>55187</v>
      </c>
      <c r="C183" s="5">
        <v>75920</v>
      </c>
      <c r="D183" s="22">
        <v>75217</v>
      </c>
      <c r="E183" s="23">
        <v>93297</v>
      </c>
      <c r="F183" s="24">
        <v>99813</v>
      </c>
      <c r="G183" s="23">
        <f t="shared" si="1"/>
        <v>100699</v>
      </c>
      <c r="H183" s="23">
        <f t="shared" si="1"/>
        <v>108738</v>
      </c>
      <c r="I183" s="23">
        <v>114009</v>
      </c>
      <c r="J183" s="24">
        <v>121086</v>
      </c>
    </row>
    <row r="184" spans="1:10" ht="11.25">
      <c r="A184" s="12" t="s">
        <v>29</v>
      </c>
      <c r="B184" s="3">
        <v>36834</v>
      </c>
      <c r="C184" s="5">
        <v>45792</v>
      </c>
      <c r="D184" s="22">
        <v>48271</v>
      </c>
      <c r="E184" s="23">
        <v>51548</v>
      </c>
      <c r="F184" s="24">
        <v>55988</v>
      </c>
      <c r="G184" s="23">
        <f t="shared" si="1"/>
        <v>65898</v>
      </c>
      <c r="H184" s="23">
        <f t="shared" si="1"/>
        <v>71822</v>
      </c>
      <c r="I184" s="23">
        <v>76854</v>
      </c>
      <c r="J184" s="24">
        <v>83520</v>
      </c>
    </row>
    <row r="185" spans="1:10" ht="11.25">
      <c r="A185" s="12" t="s">
        <v>40</v>
      </c>
      <c r="B185" s="3">
        <v>67448</v>
      </c>
      <c r="C185" s="5">
        <v>71892</v>
      </c>
      <c r="D185" s="22">
        <v>75790</v>
      </c>
      <c r="E185" s="23">
        <v>81736</v>
      </c>
      <c r="F185" s="24">
        <v>88500</v>
      </c>
      <c r="G185" s="23">
        <f t="shared" si="1"/>
        <v>92302</v>
      </c>
      <c r="H185" s="23">
        <f t="shared" si="1"/>
        <v>102457</v>
      </c>
      <c r="I185" s="23">
        <v>110505</v>
      </c>
      <c r="J185" s="24">
        <v>114744</v>
      </c>
    </row>
    <row r="186" spans="1:10" ht="11.25">
      <c r="A186" s="7" t="s">
        <v>6</v>
      </c>
      <c r="B186" s="4">
        <f>B183+B184+B185</f>
        <v>159469</v>
      </c>
      <c r="C186" s="6">
        <v>193604</v>
      </c>
      <c r="D186" s="26">
        <v>199278</v>
      </c>
      <c r="E186" s="27">
        <v>226581</v>
      </c>
      <c r="F186" s="28">
        <v>244301</v>
      </c>
      <c r="G186" s="27">
        <f t="shared" si="1"/>
        <v>258899</v>
      </c>
      <c r="H186" s="27">
        <f t="shared" si="1"/>
        <v>283017</v>
      </c>
      <c r="I186" s="27">
        <v>301368</v>
      </c>
      <c r="J186" s="28">
        <v>319350</v>
      </c>
    </row>
    <row r="187" spans="1:10" ht="11.25">
      <c r="A187" s="19" t="s">
        <v>30</v>
      </c>
      <c r="B187" s="4">
        <f>+B178+B182+B186</f>
        <v>444069</v>
      </c>
      <c r="C187" s="4">
        <f>+C178+C182+C186</f>
        <v>552624</v>
      </c>
      <c r="D187" s="26">
        <f>+D178+D182+D186</f>
        <v>601026</v>
      </c>
      <c r="E187" s="27">
        <v>677428</v>
      </c>
      <c r="F187" s="28">
        <v>722090</v>
      </c>
      <c r="G187" s="27">
        <f t="shared" si="1"/>
        <v>757585</v>
      </c>
      <c r="H187" s="27">
        <f t="shared" si="1"/>
        <v>801785</v>
      </c>
      <c r="I187" s="27">
        <v>855903</v>
      </c>
      <c r="J187" s="28">
        <v>900633</v>
      </c>
    </row>
    <row r="188" spans="1:10" ht="11.25">
      <c r="A188" s="8" t="s">
        <v>38</v>
      </c>
      <c r="B188" s="4">
        <v>1475302</v>
      </c>
      <c r="C188" s="6">
        <v>1740079</v>
      </c>
      <c r="D188" s="26">
        <v>1870543</v>
      </c>
      <c r="E188" s="27">
        <v>2034552</v>
      </c>
      <c r="F188" s="28">
        <v>2177683</v>
      </c>
      <c r="G188" s="26">
        <f>G161+G165+G169+G173+G178+G182+G186</f>
        <v>2278227</v>
      </c>
      <c r="H188" s="26">
        <f>H161+H165+H169+H173+H178+H182+H186</f>
        <v>2407607</v>
      </c>
      <c r="I188" s="26">
        <v>2553356</v>
      </c>
      <c r="J188" s="28">
        <v>2682159</v>
      </c>
    </row>
    <row r="189" spans="1:10" ht="11.25">
      <c r="A189" s="21" t="s">
        <v>7</v>
      </c>
      <c r="B189" s="3">
        <v>356721</v>
      </c>
      <c r="C189" s="3">
        <v>570835</v>
      </c>
      <c r="D189" s="22">
        <v>933000</v>
      </c>
      <c r="E189" s="23">
        <v>1306912</v>
      </c>
      <c r="F189" s="24">
        <v>2154842</v>
      </c>
      <c r="G189" s="23">
        <v>3177412</v>
      </c>
      <c r="H189" s="23">
        <v>4072242</v>
      </c>
      <c r="I189" s="23">
        <v>4756436</v>
      </c>
      <c r="J189" s="25">
        <v>5428214</v>
      </c>
    </row>
    <row r="190" spans="1:10" ht="11.25">
      <c r="A190" s="20" t="s">
        <v>8</v>
      </c>
      <c r="B190" s="4">
        <f>B188+B189</f>
        <v>1832023</v>
      </c>
      <c r="C190" s="4">
        <f>C188+C189</f>
        <v>2310914</v>
      </c>
      <c r="D190" s="26">
        <v>2803543</v>
      </c>
      <c r="E190" s="26">
        <v>3341464</v>
      </c>
      <c r="F190" s="28">
        <v>4332525</v>
      </c>
      <c r="G190" s="28">
        <f>+G189+G188</f>
        <v>5455639</v>
      </c>
      <c r="H190" s="28">
        <f>+H189+H188</f>
        <v>6479849</v>
      </c>
      <c r="I190" s="28">
        <f>+I189+I188</f>
        <v>7309792</v>
      </c>
      <c r="J190" s="28">
        <f>+J189+J188</f>
        <v>8110373</v>
      </c>
    </row>
    <row r="192" ht="11.25">
      <c r="J19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Zavackiné Kompár Edit</cp:lastModifiedBy>
  <cp:lastPrinted>2010-02-09T13:06:02Z</cp:lastPrinted>
  <dcterms:created xsi:type="dcterms:W3CDTF">2009-09-02T12:31:16Z</dcterms:created>
  <dcterms:modified xsi:type="dcterms:W3CDTF">2020-06-02T09:28:40Z</dcterms:modified>
  <cp:category/>
  <cp:version/>
  <cp:contentType/>
  <cp:contentStatus/>
</cp:coreProperties>
</file>