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6.2.4.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Valentovics ?va</author>
    <author>B?din? Vajda Gy?rgyi Dr.</author>
  </authors>
  <commentList>
    <comment ref="A1" authorId="0">
      <text>
        <r>
          <rPr>
            <sz val="8"/>
            <rFont val="Tahoma"/>
            <family val="2"/>
          </rPr>
          <t>Forrás: Országos Vérellátó Szolgálat.
1 egység = 450ml ± 10% teljes vér.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<sst xmlns="http://schemas.openxmlformats.org/spreadsheetml/2006/main" count="126" uniqueCount="43">
  <si>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</si>
  <si>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</si>
  <si>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</si>
  <si>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</si>
  <si>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</si>
  <si>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</si>
  <si>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</si>
  <si>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</si>
  <si>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</si>
  <si>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</si>
  <si>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Veszprém</t>
  </si>
  <si>
    <t>régió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</si>
  <si>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</si>
  <si>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</si>
  <si>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</si>
  <si>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</si>
  <si>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</si>
  <si>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</si>
  <si>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</si>
  <si>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</si>
  <si>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</si>
  <si>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</si>
  <si>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</si>
  <si>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</si>
  <si>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</si>
  <si>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</si>
  <si>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</si>
  <si>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</si>
  <si>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</si>
  <si>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</si>
  <si>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</si>
  <si>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Dél-Alföld</t>
  </si>
  <si>
    <t>Alföld és Észak</t>
  </si>
  <si>
    <t>Ország összesen</t>
  </si>
  <si>
    <t>ország</t>
  </si>
  <si>
    <t>Pest</t>
  </si>
  <si>
    <t>Komárom-Esztergom</t>
  </si>
  <si>
    <t>Közép-Dunántúl</t>
  </si>
  <si>
    <t>$Vérvétel</t>
  </si>
  <si>
    <t>$Vérvétel száz lakosra</t>
  </si>
  <si>
    <t xml:space="preserve">Dunántúl </t>
  </si>
  <si>
    <t>Csongrád-Csanád</t>
  </si>
  <si>
    <t>6.2.4.7. Vérvétel (véradás) megye és régió szerint (2000–)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</si>
</sst>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_(* #,##0.00_);_(* \(#,##0.00\);_(* &quot;-&quot;??_);_(@_)"/>
  </numFmts>
  <fonts count="44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339966"/>
      <name val="Arial"/>
      <family val="2"/>
    </font>
    <font>
      <sz val="8"/>
      <color rgb="FF37464D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wrapText="1" indent="2"/>
    </xf>
    <xf numFmtId="164" fontId="4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0" borderId="0" xfId="49" applyNumberFormat="1" applyFont="1" applyFill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49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56" applyFont="1" applyFill="1">
      <alignment/>
      <protection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3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2 2 2" xfId="57"/>
    <cellStyle name="Normál 2 2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00390625" style="1" customWidth="1"/>
    <col min="2" max="2" width="12.57421875" style="1" customWidth="1"/>
    <col min="3" max="3" width="8.7109375" style="15" customWidth="1"/>
    <col min="4" max="22" width="8.7109375" style="1" customWidth="1"/>
    <col min="23" max="16384" width="9.140625" style="32" customWidth="1"/>
  </cols>
  <sheetData>
    <row r="1" spans="1:9" s="34" customFormat="1" ht="19.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</row>
    <row r="2" spans="1:22" ht="11.25">
      <c r="A2" s="35" t="s">
        <v>0</v>
      </c>
      <c r="B2" s="35"/>
      <c r="C2" s="36">
        <v>2000</v>
      </c>
      <c r="D2" s="36">
        <v>2001</v>
      </c>
      <c r="E2" s="36">
        <v>2002</v>
      </c>
      <c r="F2" s="36">
        <v>2003</v>
      </c>
      <c r="G2" s="36">
        <v>2004</v>
      </c>
      <c r="H2" s="36">
        <v>2005</v>
      </c>
      <c r="I2" s="36">
        <v>2006</v>
      </c>
      <c r="J2" s="36">
        <v>2007</v>
      </c>
      <c r="K2" s="36">
        <v>2008</v>
      </c>
      <c r="L2" s="36">
        <v>2009</v>
      </c>
      <c r="M2" s="36">
        <v>2010</v>
      </c>
      <c r="N2" s="36">
        <v>2011</v>
      </c>
      <c r="O2" s="36">
        <v>2012</v>
      </c>
      <c r="P2" s="36">
        <v>2013</v>
      </c>
      <c r="Q2" s="36">
        <v>2014</v>
      </c>
      <c r="R2" s="36">
        <v>2015</v>
      </c>
      <c r="S2" s="36">
        <v>2016</v>
      </c>
      <c r="T2" s="36">
        <v>2017</v>
      </c>
      <c r="U2" s="37">
        <v>2018</v>
      </c>
      <c r="V2" s="39">
        <v>2019</v>
      </c>
    </row>
    <row r="3" spans="1:22" ht="11.25">
      <c r="A3" s="28" t="s">
        <v>1</v>
      </c>
      <c r="B3" s="28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8"/>
      <c r="V3" s="40"/>
    </row>
    <row r="4" spans="1:20" ht="11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2" ht="11.25">
      <c r="A5" s="12" t="s">
        <v>3</v>
      </c>
      <c r="B5" s="27" t="s">
        <v>4</v>
      </c>
      <c r="C5" s="19">
        <v>100116</v>
      </c>
      <c r="D5" s="19">
        <v>97450</v>
      </c>
      <c r="E5" s="19">
        <v>98521</v>
      </c>
      <c r="F5" s="19">
        <v>97849</v>
      </c>
      <c r="G5" s="19">
        <v>96160</v>
      </c>
      <c r="H5" s="19">
        <v>112795</v>
      </c>
      <c r="I5" s="19">
        <v>99531</v>
      </c>
      <c r="J5" s="19">
        <v>88571</v>
      </c>
      <c r="K5" s="20">
        <v>100106</v>
      </c>
      <c r="L5" s="20">
        <v>89798</v>
      </c>
      <c r="M5" s="20">
        <v>79284</v>
      </c>
      <c r="N5" s="20">
        <v>85317</v>
      </c>
      <c r="O5" s="6">
        <v>90603</v>
      </c>
      <c r="P5" s="6">
        <v>92006</v>
      </c>
      <c r="Q5" s="6">
        <v>88663</v>
      </c>
      <c r="R5" s="6">
        <v>90118</v>
      </c>
      <c r="S5" s="6">
        <v>90894</v>
      </c>
      <c r="T5" s="6">
        <f>63477+1622+26355</f>
        <v>91454</v>
      </c>
      <c r="U5" s="21">
        <v>95596</v>
      </c>
      <c r="V5" s="6">
        <v>95543</v>
      </c>
    </row>
    <row r="6" spans="1:22" ht="11.25">
      <c r="A6" s="11" t="s">
        <v>35</v>
      </c>
      <c r="B6" s="27" t="s">
        <v>5</v>
      </c>
      <c r="C6" s="22">
        <v>31249</v>
      </c>
      <c r="D6" s="22">
        <v>31935</v>
      </c>
      <c r="E6" s="22">
        <v>32214</v>
      </c>
      <c r="F6" s="22">
        <v>33014</v>
      </c>
      <c r="G6" s="22">
        <v>31699</v>
      </c>
      <c r="H6" s="22">
        <v>12888</v>
      </c>
      <c r="I6" s="6">
        <v>10505</v>
      </c>
      <c r="J6" s="22">
        <v>12252</v>
      </c>
      <c r="K6" s="6">
        <v>12063</v>
      </c>
      <c r="L6" s="6">
        <v>12599</v>
      </c>
      <c r="M6" s="6">
        <v>13567</v>
      </c>
      <c r="N6" s="20">
        <v>12802</v>
      </c>
      <c r="O6" s="6">
        <v>14255</v>
      </c>
      <c r="P6" s="6">
        <v>13641</v>
      </c>
      <c r="Q6" s="6">
        <v>13055</v>
      </c>
      <c r="R6" s="6">
        <v>12865</v>
      </c>
      <c r="S6" s="6">
        <v>14551</v>
      </c>
      <c r="T6" s="6">
        <f>10041+2882</f>
        <v>12923</v>
      </c>
      <c r="U6" s="21">
        <v>13370</v>
      </c>
      <c r="V6" s="6">
        <v>14012</v>
      </c>
    </row>
    <row r="7" spans="1:22" ht="11.25">
      <c r="A7" s="13" t="s">
        <v>6</v>
      </c>
      <c r="B7" s="27" t="s">
        <v>7</v>
      </c>
      <c r="C7" s="22">
        <v>131365</v>
      </c>
      <c r="D7" s="22">
        <v>129385</v>
      </c>
      <c r="E7" s="22">
        <v>130735</v>
      </c>
      <c r="F7" s="22">
        <v>130863</v>
      </c>
      <c r="G7" s="22">
        <v>127859</v>
      </c>
      <c r="H7" s="22">
        <v>125683</v>
      </c>
      <c r="I7" s="6">
        <v>110036</v>
      </c>
      <c r="J7" s="6">
        <v>100823</v>
      </c>
      <c r="K7" s="6">
        <v>112169</v>
      </c>
      <c r="L7" s="6">
        <v>102397</v>
      </c>
      <c r="M7" s="6">
        <v>92851</v>
      </c>
      <c r="N7" s="6">
        <v>98119</v>
      </c>
      <c r="O7" s="6">
        <v>104858</v>
      </c>
      <c r="P7" s="6">
        <v>105647</v>
      </c>
      <c r="Q7" s="6">
        <v>101718</v>
      </c>
      <c r="R7" s="6">
        <f>SUM(R5:R6)</f>
        <v>102983</v>
      </c>
      <c r="S7" s="6">
        <v>105445</v>
      </c>
      <c r="T7" s="6">
        <f>+T6+T5</f>
        <v>104377</v>
      </c>
      <c r="U7" s="18">
        <f>SUM(U5:U6)</f>
        <v>108966</v>
      </c>
      <c r="V7" s="6">
        <f>SUM(V5:V6)</f>
        <v>109555</v>
      </c>
    </row>
    <row r="8" spans="1:22" ht="11.25">
      <c r="A8" s="4" t="s">
        <v>8</v>
      </c>
      <c r="B8" s="8" t="s">
        <v>9</v>
      </c>
      <c r="C8" s="23">
        <v>21165</v>
      </c>
      <c r="D8" s="23">
        <v>19254</v>
      </c>
      <c r="E8" s="23">
        <v>18402</v>
      </c>
      <c r="F8" s="23">
        <v>19288</v>
      </c>
      <c r="G8" s="23">
        <v>19986</v>
      </c>
      <c r="H8" s="23">
        <v>18768</v>
      </c>
      <c r="I8" s="2">
        <v>17477</v>
      </c>
      <c r="J8" s="23">
        <v>16446</v>
      </c>
      <c r="K8" s="2">
        <v>15947</v>
      </c>
      <c r="L8" s="2">
        <v>16133</v>
      </c>
      <c r="M8" s="2">
        <v>16491</v>
      </c>
      <c r="N8" s="2">
        <v>18702</v>
      </c>
      <c r="O8" s="2">
        <v>19127</v>
      </c>
      <c r="P8" s="2">
        <v>19414</v>
      </c>
      <c r="Q8" s="2">
        <v>18829</v>
      </c>
      <c r="R8" s="2">
        <v>18550</v>
      </c>
      <c r="S8" s="2">
        <v>17740</v>
      </c>
      <c r="T8" s="2">
        <f>13742+4017</f>
        <v>17759</v>
      </c>
      <c r="U8" s="24">
        <v>17711</v>
      </c>
      <c r="V8" s="2">
        <v>17230</v>
      </c>
    </row>
    <row r="9" spans="1:22" ht="11.25">
      <c r="A9" s="4" t="s">
        <v>36</v>
      </c>
      <c r="B9" s="8" t="s">
        <v>9</v>
      </c>
      <c r="C9" s="23">
        <v>15033</v>
      </c>
      <c r="D9" s="23">
        <v>16160</v>
      </c>
      <c r="E9" s="23">
        <v>17255</v>
      </c>
      <c r="F9" s="23">
        <v>16301</v>
      </c>
      <c r="G9" s="23">
        <v>15739</v>
      </c>
      <c r="H9" s="23">
        <v>16467</v>
      </c>
      <c r="I9" s="2">
        <v>16178</v>
      </c>
      <c r="J9" s="23">
        <v>15943</v>
      </c>
      <c r="K9" s="2">
        <v>17617</v>
      </c>
      <c r="L9" s="2">
        <v>18710</v>
      </c>
      <c r="M9" s="2">
        <v>18362</v>
      </c>
      <c r="N9" s="2">
        <v>18947</v>
      </c>
      <c r="O9" s="2">
        <v>14815</v>
      </c>
      <c r="P9" s="2">
        <v>14487</v>
      </c>
      <c r="Q9" s="2">
        <v>13934</v>
      </c>
      <c r="R9" s="2">
        <v>13400</v>
      </c>
      <c r="S9" s="2">
        <v>13231</v>
      </c>
      <c r="T9" s="2">
        <v>12369</v>
      </c>
      <c r="U9" s="24">
        <v>13156</v>
      </c>
      <c r="V9" s="2">
        <v>12857</v>
      </c>
    </row>
    <row r="10" spans="1:22" ht="11.25">
      <c r="A10" s="4" t="s">
        <v>10</v>
      </c>
      <c r="B10" s="8" t="s">
        <v>9</v>
      </c>
      <c r="C10" s="23">
        <v>20864</v>
      </c>
      <c r="D10" s="23">
        <v>20392</v>
      </c>
      <c r="E10" s="23">
        <v>20920</v>
      </c>
      <c r="F10" s="23">
        <v>20185</v>
      </c>
      <c r="G10" s="23">
        <v>19910</v>
      </c>
      <c r="H10" s="23">
        <v>17993</v>
      </c>
      <c r="I10" s="2">
        <v>18069</v>
      </c>
      <c r="J10" s="23">
        <v>18575</v>
      </c>
      <c r="K10" s="2">
        <v>17958</v>
      </c>
      <c r="L10" s="2">
        <v>18846</v>
      </c>
      <c r="M10" s="2">
        <v>20119</v>
      </c>
      <c r="N10" s="2">
        <v>19465</v>
      </c>
      <c r="O10" s="2">
        <v>19079</v>
      </c>
      <c r="P10" s="2">
        <v>18664</v>
      </c>
      <c r="Q10" s="2">
        <v>18916</v>
      </c>
      <c r="R10" s="2">
        <v>18517</v>
      </c>
      <c r="S10" s="2">
        <v>18336</v>
      </c>
      <c r="T10" s="2">
        <f>12055+3602+2511</f>
        <v>18168</v>
      </c>
      <c r="U10" s="24">
        <v>17683</v>
      </c>
      <c r="V10" s="2">
        <v>16461</v>
      </c>
    </row>
    <row r="11" spans="1:22" ht="11.25">
      <c r="A11" s="11" t="s">
        <v>37</v>
      </c>
      <c r="B11" s="9" t="s">
        <v>11</v>
      </c>
      <c r="C11" s="22">
        <v>57062</v>
      </c>
      <c r="D11" s="22">
        <v>55806</v>
      </c>
      <c r="E11" s="22">
        <v>56577</v>
      </c>
      <c r="F11" s="22">
        <v>55774</v>
      </c>
      <c r="G11" s="22">
        <v>55635</v>
      </c>
      <c r="H11" s="22">
        <v>53228</v>
      </c>
      <c r="I11" s="6">
        <v>51724</v>
      </c>
      <c r="J11" s="6">
        <v>50964</v>
      </c>
      <c r="K11" s="6">
        <v>51522</v>
      </c>
      <c r="L11" s="6">
        <v>53689</v>
      </c>
      <c r="M11" s="6">
        <v>54972</v>
      </c>
      <c r="N11" s="6">
        <v>57114</v>
      </c>
      <c r="O11" s="6">
        <v>53021</v>
      </c>
      <c r="P11" s="6">
        <v>52565</v>
      </c>
      <c r="Q11" s="6">
        <v>51679</v>
      </c>
      <c r="R11" s="6">
        <f>SUM(R8:R10)</f>
        <v>50467</v>
      </c>
      <c r="S11" s="6">
        <v>49307</v>
      </c>
      <c r="T11" s="6">
        <f>+T10+T9+T8</f>
        <v>48296</v>
      </c>
      <c r="U11" s="18">
        <f>SUM(U8:U10)</f>
        <v>48550</v>
      </c>
      <c r="V11" s="6">
        <f>SUM(V8:V10)</f>
        <v>46548</v>
      </c>
    </row>
    <row r="12" spans="1:22" ht="11.25">
      <c r="A12" s="4" t="s">
        <v>12</v>
      </c>
      <c r="B12" s="8" t="s">
        <v>9</v>
      </c>
      <c r="C12" s="23">
        <v>30198</v>
      </c>
      <c r="D12" s="23">
        <v>29456</v>
      </c>
      <c r="E12" s="23">
        <v>29767</v>
      </c>
      <c r="F12" s="23">
        <v>27615</v>
      </c>
      <c r="G12" s="23">
        <v>29119</v>
      </c>
      <c r="H12" s="23">
        <v>30013</v>
      </c>
      <c r="I12" s="2">
        <v>29556</v>
      </c>
      <c r="J12" s="23">
        <v>28419</v>
      </c>
      <c r="K12" s="2">
        <v>30090</v>
      </c>
      <c r="L12" s="2">
        <v>29175</v>
      </c>
      <c r="M12" s="2">
        <v>29108</v>
      </c>
      <c r="N12" s="2">
        <v>29524</v>
      </c>
      <c r="O12" s="2">
        <v>28893</v>
      </c>
      <c r="P12" s="2">
        <v>27228</v>
      </c>
      <c r="Q12" s="2">
        <v>28255</v>
      </c>
      <c r="R12" s="2">
        <v>27654</v>
      </c>
      <c r="S12" s="2">
        <v>27287</v>
      </c>
      <c r="T12" s="2">
        <f>8305+18938</f>
        <v>27243</v>
      </c>
      <c r="U12" s="24">
        <v>28245</v>
      </c>
      <c r="V12" s="2">
        <v>29121</v>
      </c>
    </row>
    <row r="13" spans="1:22" ht="11.25">
      <c r="A13" s="4" t="s">
        <v>13</v>
      </c>
      <c r="B13" s="8" t="s">
        <v>9</v>
      </c>
      <c r="C13" s="23">
        <v>13526</v>
      </c>
      <c r="D13" s="23">
        <v>13073</v>
      </c>
      <c r="E13" s="23">
        <v>12848</v>
      </c>
      <c r="F13" s="23">
        <v>13174</v>
      </c>
      <c r="G13" s="23">
        <v>14688</v>
      </c>
      <c r="H13" s="23">
        <v>14589</v>
      </c>
      <c r="I13" s="2">
        <v>15854</v>
      </c>
      <c r="J13" s="23">
        <v>16786</v>
      </c>
      <c r="K13" s="2">
        <v>17294</v>
      </c>
      <c r="L13" s="2">
        <v>16666</v>
      </c>
      <c r="M13" s="2">
        <v>15538</v>
      </c>
      <c r="N13" s="2">
        <v>14902</v>
      </c>
      <c r="O13" s="2">
        <v>15368</v>
      </c>
      <c r="P13" s="2">
        <v>15542</v>
      </c>
      <c r="Q13" s="2">
        <v>14395</v>
      </c>
      <c r="R13" s="2">
        <v>13520</v>
      </c>
      <c r="S13" s="2">
        <v>12471</v>
      </c>
      <c r="T13" s="2">
        <f>2210+10052</f>
        <v>12262</v>
      </c>
      <c r="U13" s="24">
        <v>11248</v>
      </c>
      <c r="V13" s="2">
        <v>11066</v>
      </c>
    </row>
    <row r="14" spans="1:22" ht="11.25">
      <c r="A14" s="4" t="s">
        <v>14</v>
      </c>
      <c r="B14" s="8" t="s">
        <v>9</v>
      </c>
      <c r="C14" s="23">
        <v>15367</v>
      </c>
      <c r="D14" s="23">
        <v>15940</v>
      </c>
      <c r="E14" s="23">
        <v>17307</v>
      </c>
      <c r="F14" s="23">
        <v>15639</v>
      </c>
      <c r="G14" s="23">
        <v>14957</v>
      </c>
      <c r="H14" s="23">
        <v>14940</v>
      </c>
      <c r="I14" s="2">
        <v>14013</v>
      </c>
      <c r="J14" s="23">
        <v>13512</v>
      </c>
      <c r="K14" s="2">
        <v>13299</v>
      </c>
      <c r="L14" s="2">
        <v>13374</v>
      </c>
      <c r="M14" s="2">
        <v>12835</v>
      </c>
      <c r="N14" s="2">
        <v>13542</v>
      </c>
      <c r="O14" s="2">
        <v>12721</v>
      </c>
      <c r="P14" s="2">
        <v>12295</v>
      </c>
      <c r="Q14" s="2">
        <v>11906</v>
      </c>
      <c r="R14" s="2">
        <v>11765</v>
      </c>
      <c r="S14" s="2">
        <v>11444</v>
      </c>
      <c r="T14" s="2">
        <f>8857+2737</f>
        <v>11594</v>
      </c>
      <c r="U14" s="24">
        <v>11529</v>
      </c>
      <c r="V14" s="2">
        <v>11406</v>
      </c>
    </row>
    <row r="15" spans="1:22" ht="11.25">
      <c r="A15" s="11" t="s">
        <v>15</v>
      </c>
      <c r="B15" s="9" t="s">
        <v>11</v>
      </c>
      <c r="C15" s="22">
        <v>59091</v>
      </c>
      <c r="D15" s="22">
        <v>58469</v>
      </c>
      <c r="E15" s="22">
        <v>59922</v>
      </c>
      <c r="F15" s="22">
        <v>56428</v>
      </c>
      <c r="G15" s="22">
        <v>58764</v>
      </c>
      <c r="H15" s="22">
        <v>59542</v>
      </c>
      <c r="I15" s="6">
        <v>59423</v>
      </c>
      <c r="J15" s="6">
        <v>58717</v>
      </c>
      <c r="K15" s="6">
        <v>60683</v>
      </c>
      <c r="L15" s="6">
        <v>59215</v>
      </c>
      <c r="M15" s="6">
        <v>57481</v>
      </c>
      <c r="N15" s="6">
        <v>57968</v>
      </c>
      <c r="O15" s="6">
        <v>56982</v>
      </c>
      <c r="P15" s="6">
        <v>55065</v>
      </c>
      <c r="Q15" s="6">
        <v>54556</v>
      </c>
      <c r="R15" s="6">
        <f>SUM(R12:R14)</f>
        <v>52939</v>
      </c>
      <c r="S15" s="6">
        <v>51202</v>
      </c>
      <c r="T15" s="6">
        <f>+T14+T13+T12</f>
        <v>51099</v>
      </c>
      <c r="U15" s="18">
        <f>SUM(U12:U14)</f>
        <v>51022</v>
      </c>
      <c r="V15" s="6">
        <f>SUM(V12:V14)</f>
        <v>51593</v>
      </c>
    </row>
    <row r="16" spans="1:22" ht="11.25">
      <c r="A16" s="4" t="s">
        <v>16</v>
      </c>
      <c r="B16" s="8" t="s">
        <v>9</v>
      </c>
      <c r="C16" s="23">
        <v>25074</v>
      </c>
      <c r="D16" s="23">
        <v>26145</v>
      </c>
      <c r="E16" s="23">
        <v>26218</v>
      </c>
      <c r="F16" s="23">
        <v>25819</v>
      </c>
      <c r="G16" s="23">
        <v>26567</v>
      </c>
      <c r="H16" s="23">
        <v>25613</v>
      </c>
      <c r="I16" s="2">
        <v>26619</v>
      </c>
      <c r="J16" s="23">
        <v>24179</v>
      </c>
      <c r="K16" s="2">
        <v>22682</v>
      </c>
      <c r="L16" s="2">
        <v>21033</v>
      </c>
      <c r="M16" s="2">
        <v>25301</v>
      </c>
      <c r="N16" s="2">
        <v>26167</v>
      </c>
      <c r="O16" s="2">
        <v>22461</v>
      </c>
      <c r="P16" s="2">
        <v>23424</v>
      </c>
      <c r="Q16" s="2">
        <v>21777</v>
      </c>
      <c r="R16" s="2">
        <v>19780</v>
      </c>
      <c r="S16" s="2">
        <v>16281</v>
      </c>
      <c r="T16" s="2">
        <f>9347+3150+3239</f>
        <v>15736</v>
      </c>
      <c r="U16" s="24">
        <v>14986</v>
      </c>
      <c r="V16" s="2">
        <v>14258</v>
      </c>
    </row>
    <row r="17" spans="1:22" ht="11.25">
      <c r="A17" s="4" t="s">
        <v>17</v>
      </c>
      <c r="B17" s="8" t="s">
        <v>9</v>
      </c>
      <c r="C17" s="23">
        <v>15070</v>
      </c>
      <c r="D17" s="23">
        <v>15425</v>
      </c>
      <c r="E17" s="23">
        <v>15700</v>
      </c>
      <c r="F17" s="23">
        <v>16351</v>
      </c>
      <c r="G17" s="23">
        <v>15933</v>
      </c>
      <c r="H17" s="23">
        <v>16197</v>
      </c>
      <c r="I17" s="2">
        <v>16547</v>
      </c>
      <c r="J17" s="23">
        <v>18211</v>
      </c>
      <c r="K17" s="2">
        <v>17556</v>
      </c>
      <c r="L17" s="2">
        <v>16309</v>
      </c>
      <c r="M17" s="2">
        <v>17532</v>
      </c>
      <c r="N17" s="2">
        <v>17039</v>
      </c>
      <c r="O17" s="2">
        <v>16629</v>
      </c>
      <c r="P17" s="2">
        <v>15966</v>
      </c>
      <c r="Q17" s="2">
        <v>15320</v>
      </c>
      <c r="R17" s="2">
        <v>15154</v>
      </c>
      <c r="S17" s="2">
        <v>15158</v>
      </c>
      <c r="T17" s="2">
        <f>6676+3689+3262</f>
        <v>13627</v>
      </c>
      <c r="U17" s="24">
        <v>14353</v>
      </c>
      <c r="V17" s="2">
        <v>14380</v>
      </c>
    </row>
    <row r="18" spans="1:22" ht="11.25">
      <c r="A18" s="4" t="s">
        <v>18</v>
      </c>
      <c r="B18" s="8" t="s">
        <v>9</v>
      </c>
      <c r="C18" s="23">
        <v>11178</v>
      </c>
      <c r="D18" s="23">
        <v>10275</v>
      </c>
      <c r="E18" s="23">
        <v>10415</v>
      </c>
      <c r="F18" s="23">
        <v>10015</v>
      </c>
      <c r="G18" s="23">
        <v>9947</v>
      </c>
      <c r="H18" s="23">
        <v>9544</v>
      </c>
      <c r="I18" s="2">
        <v>9684</v>
      </c>
      <c r="J18" s="23">
        <v>10246</v>
      </c>
      <c r="K18" s="2">
        <v>10477</v>
      </c>
      <c r="L18" s="2">
        <v>10521</v>
      </c>
      <c r="M18" s="2">
        <v>10908</v>
      </c>
      <c r="N18" s="2">
        <v>10892</v>
      </c>
      <c r="O18" s="2">
        <v>11250</v>
      </c>
      <c r="P18" s="2">
        <v>10281</v>
      </c>
      <c r="Q18" s="2">
        <v>10002</v>
      </c>
      <c r="R18" s="2">
        <v>9327</v>
      </c>
      <c r="S18" s="2">
        <v>10309</v>
      </c>
      <c r="T18" s="2">
        <f>8311+1933</f>
        <v>10244</v>
      </c>
      <c r="U18" s="24">
        <v>11022</v>
      </c>
      <c r="V18" s="2">
        <v>10792</v>
      </c>
    </row>
    <row r="19" spans="1:22" ht="11.25">
      <c r="A19" s="11" t="s">
        <v>19</v>
      </c>
      <c r="B19" s="9" t="s">
        <v>11</v>
      </c>
      <c r="C19" s="22">
        <v>51322</v>
      </c>
      <c r="D19" s="22">
        <v>51845</v>
      </c>
      <c r="E19" s="22">
        <v>52333</v>
      </c>
      <c r="F19" s="22">
        <v>52185</v>
      </c>
      <c r="G19" s="22">
        <v>52447</v>
      </c>
      <c r="H19" s="22">
        <v>51354</v>
      </c>
      <c r="I19" s="6">
        <v>52850</v>
      </c>
      <c r="J19" s="6">
        <v>52636</v>
      </c>
      <c r="K19" s="6">
        <v>50715</v>
      </c>
      <c r="L19" s="6">
        <v>47863</v>
      </c>
      <c r="M19" s="6">
        <v>53741</v>
      </c>
      <c r="N19" s="6">
        <v>54098</v>
      </c>
      <c r="O19" s="6">
        <v>50340</v>
      </c>
      <c r="P19" s="6">
        <v>49671</v>
      </c>
      <c r="Q19" s="6">
        <v>47099</v>
      </c>
      <c r="R19" s="6">
        <f>SUM(R16:R18)</f>
        <v>44261</v>
      </c>
      <c r="S19" s="6">
        <v>41748</v>
      </c>
      <c r="T19" s="6">
        <f>+T18+T17+T16</f>
        <v>39607</v>
      </c>
      <c r="U19" s="18">
        <f>SUM(U16:U18)</f>
        <v>40361</v>
      </c>
      <c r="V19" s="6">
        <f>SUM(V16:V18)</f>
        <v>39430</v>
      </c>
    </row>
    <row r="20" spans="1:22" ht="11.25">
      <c r="A20" s="13" t="s">
        <v>20</v>
      </c>
      <c r="B20" s="9" t="s">
        <v>7</v>
      </c>
      <c r="C20" s="22">
        <v>167475</v>
      </c>
      <c r="D20" s="22">
        <v>166120</v>
      </c>
      <c r="E20" s="22">
        <v>168832</v>
      </c>
      <c r="F20" s="22">
        <v>164387</v>
      </c>
      <c r="G20" s="22">
        <v>166846</v>
      </c>
      <c r="H20" s="22">
        <v>164124</v>
      </c>
      <c r="I20" s="22">
        <v>163997</v>
      </c>
      <c r="J20" s="22">
        <v>162317</v>
      </c>
      <c r="K20" s="6">
        <v>162920</v>
      </c>
      <c r="L20" s="6">
        <v>160767</v>
      </c>
      <c r="M20" s="6">
        <v>166194</v>
      </c>
      <c r="N20" s="6">
        <v>169180</v>
      </c>
      <c r="O20" s="6">
        <v>160343</v>
      </c>
      <c r="P20" s="6">
        <v>157301</v>
      </c>
      <c r="Q20" s="6">
        <v>153334</v>
      </c>
      <c r="R20" s="6">
        <f>SUM(R11,R15,R19)</f>
        <v>147667</v>
      </c>
      <c r="S20" s="6">
        <v>142257</v>
      </c>
      <c r="T20" s="6">
        <f>+T19+T15+T11</f>
        <v>139002</v>
      </c>
      <c r="U20" s="18">
        <f>SUM(U19,U15,U11)</f>
        <v>139933</v>
      </c>
      <c r="V20" s="6">
        <f>SUM(V19,V15,V11)</f>
        <v>137571</v>
      </c>
    </row>
    <row r="21" spans="1:22" ht="11.25">
      <c r="A21" s="4" t="s">
        <v>21</v>
      </c>
      <c r="B21" s="8" t="s">
        <v>9</v>
      </c>
      <c r="C21" s="23">
        <v>30060</v>
      </c>
      <c r="D21" s="23">
        <v>28914</v>
      </c>
      <c r="E21" s="23">
        <v>32921</v>
      </c>
      <c r="F21" s="23">
        <v>32964</v>
      </c>
      <c r="G21" s="23">
        <v>36199</v>
      </c>
      <c r="H21" s="23">
        <v>16598</v>
      </c>
      <c r="I21" s="2">
        <v>34672</v>
      </c>
      <c r="J21" s="23">
        <v>34294</v>
      </c>
      <c r="K21" s="2">
        <v>32445</v>
      </c>
      <c r="L21" s="2">
        <v>32923</v>
      </c>
      <c r="M21" s="2">
        <v>31056</v>
      </c>
      <c r="N21" s="2">
        <v>28283</v>
      </c>
      <c r="O21" s="2">
        <v>25953</v>
      </c>
      <c r="P21" s="2">
        <v>23906</v>
      </c>
      <c r="Q21" s="2">
        <v>24132</v>
      </c>
      <c r="R21" s="2">
        <v>23479</v>
      </c>
      <c r="S21" s="2">
        <v>25014</v>
      </c>
      <c r="T21" s="2">
        <f>16335+3147</f>
        <v>19482</v>
      </c>
      <c r="U21" s="24">
        <v>17794</v>
      </c>
      <c r="V21" s="2">
        <v>16863</v>
      </c>
    </row>
    <row r="22" spans="1:22" ht="11.25">
      <c r="A22" s="4" t="s">
        <v>22</v>
      </c>
      <c r="B22" s="8" t="s">
        <v>9</v>
      </c>
      <c r="C22" s="23">
        <v>14164</v>
      </c>
      <c r="D22" s="23">
        <v>14009</v>
      </c>
      <c r="E22" s="23">
        <v>13655</v>
      </c>
      <c r="F22" s="23">
        <v>14345</v>
      </c>
      <c r="G22" s="23">
        <v>16238</v>
      </c>
      <c r="H22" s="23">
        <v>35353</v>
      </c>
      <c r="I22" s="2">
        <v>15027</v>
      </c>
      <c r="J22" s="23">
        <v>15630</v>
      </c>
      <c r="K22" s="2">
        <v>15052</v>
      </c>
      <c r="L22" s="2">
        <v>15436</v>
      </c>
      <c r="M22" s="2">
        <v>15876</v>
      </c>
      <c r="N22" s="2">
        <v>15685</v>
      </c>
      <c r="O22" s="2">
        <v>15037</v>
      </c>
      <c r="P22" s="2">
        <v>13902</v>
      </c>
      <c r="Q22" s="2">
        <v>13921</v>
      </c>
      <c r="R22" s="2">
        <v>13171</v>
      </c>
      <c r="S22" s="2">
        <v>11403</v>
      </c>
      <c r="T22" s="2">
        <f>3262+1497+9812</f>
        <v>14571</v>
      </c>
      <c r="U22" s="24">
        <v>14283</v>
      </c>
      <c r="V22" s="2">
        <v>13581</v>
      </c>
    </row>
    <row r="23" spans="1:22" ht="11.25">
      <c r="A23" s="4" t="s">
        <v>23</v>
      </c>
      <c r="B23" s="8" t="s">
        <v>9</v>
      </c>
      <c r="C23" s="23">
        <v>11392</v>
      </c>
      <c r="D23" s="23">
        <v>11247</v>
      </c>
      <c r="E23" s="23">
        <v>11187</v>
      </c>
      <c r="F23" s="23">
        <v>11070</v>
      </c>
      <c r="G23" s="23">
        <v>10868</v>
      </c>
      <c r="H23" s="23">
        <v>10730</v>
      </c>
      <c r="I23" s="2">
        <v>10264</v>
      </c>
      <c r="J23" s="23">
        <v>10085</v>
      </c>
      <c r="K23" s="2">
        <v>9758</v>
      </c>
      <c r="L23" s="2">
        <v>10953</v>
      </c>
      <c r="M23" s="2">
        <v>10176</v>
      </c>
      <c r="N23" s="2">
        <v>9745</v>
      </c>
      <c r="O23" s="2">
        <v>9474</v>
      </c>
      <c r="P23" s="2">
        <v>9030</v>
      </c>
      <c r="Q23" s="2">
        <v>9011</v>
      </c>
      <c r="R23" s="2">
        <v>8345</v>
      </c>
      <c r="S23" s="2">
        <v>8139</v>
      </c>
      <c r="T23" s="2">
        <f>4826+3130</f>
        <v>7956</v>
      </c>
      <c r="U23" s="24">
        <v>8031</v>
      </c>
      <c r="V23" s="2">
        <v>7488</v>
      </c>
    </row>
    <row r="24" spans="1:22" ht="11.25">
      <c r="A24" s="11" t="s">
        <v>24</v>
      </c>
      <c r="B24" s="9" t="s">
        <v>11</v>
      </c>
      <c r="C24" s="22">
        <v>55616</v>
      </c>
      <c r="D24" s="22">
        <v>54170</v>
      </c>
      <c r="E24" s="22">
        <v>57763</v>
      </c>
      <c r="F24" s="22">
        <v>58379</v>
      </c>
      <c r="G24" s="22">
        <v>63305</v>
      </c>
      <c r="H24" s="22">
        <v>62681</v>
      </c>
      <c r="I24" s="6">
        <v>59963</v>
      </c>
      <c r="J24" s="6">
        <v>60009</v>
      </c>
      <c r="K24" s="6">
        <v>57255</v>
      </c>
      <c r="L24" s="6">
        <v>59312</v>
      </c>
      <c r="M24" s="6">
        <v>57108</v>
      </c>
      <c r="N24" s="6">
        <v>53713</v>
      </c>
      <c r="O24" s="6">
        <v>50464</v>
      </c>
      <c r="P24" s="6">
        <v>46838</v>
      </c>
      <c r="Q24" s="6">
        <v>47064</v>
      </c>
      <c r="R24" s="6">
        <f>SUM(R21:R23)</f>
        <v>44995</v>
      </c>
      <c r="S24" s="6">
        <v>44556</v>
      </c>
      <c r="T24" s="6">
        <f>+T23+T22+T21</f>
        <v>42009</v>
      </c>
      <c r="U24" s="18">
        <f>SUM(U21:U23)</f>
        <v>40108</v>
      </c>
      <c r="V24" s="6">
        <f>SUM(V21:V23)</f>
        <v>37932</v>
      </c>
    </row>
    <row r="25" spans="1:22" ht="11.25">
      <c r="A25" s="4" t="s">
        <v>25</v>
      </c>
      <c r="B25" s="8" t="s">
        <v>9</v>
      </c>
      <c r="C25" s="23">
        <v>24371</v>
      </c>
      <c r="D25" s="23">
        <v>24137</v>
      </c>
      <c r="E25" s="23">
        <v>23787</v>
      </c>
      <c r="F25" s="23">
        <v>20310</v>
      </c>
      <c r="G25" s="23">
        <v>23133</v>
      </c>
      <c r="H25" s="23">
        <v>22803</v>
      </c>
      <c r="I25" s="2">
        <v>23360</v>
      </c>
      <c r="J25" s="23">
        <v>27796</v>
      </c>
      <c r="K25" s="2">
        <v>26517</v>
      </c>
      <c r="L25" s="2">
        <v>27998</v>
      </c>
      <c r="M25" s="2">
        <v>33490</v>
      </c>
      <c r="N25" s="2">
        <v>40190</v>
      </c>
      <c r="O25" s="2">
        <v>33764</v>
      </c>
      <c r="P25" s="2">
        <v>32878</v>
      </c>
      <c r="Q25" s="2">
        <v>33309</v>
      </c>
      <c r="R25" s="2">
        <v>30939</v>
      </c>
      <c r="S25" s="2">
        <v>30344</v>
      </c>
      <c r="T25" s="2">
        <f>23413+2593</f>
        <v>26006</v>
      </c>
      <c r="U25" s="24">
        <v>25337</v>
      </c>
      <c r="V25" s="2">
        <v>23430</v>
      </c>
    </row>
    <row r="26" spans="1:22" ht="11.25">
      <c r="A26" s="4" t="s">
        <v>26</v>
      </c>
      <c r="B26" s="8" t="s">
        <v>9</v>
      </c>
      <c r="C26" s="23">
        <v>16593</v>
      </c>
      <c r="D26" s="23">
        <v>15564</v>
      </c>
      <c r="E26" s="23">
        <v>15305</v>
      </c>
      <c r="F26" s="23">
        <v>17099</v>
      </c>
      <c r="G26" s="23">
        <v>18307</v>
      </c>
      <c r="H26" s="23">
        <v>18090</v>
      </c>
      <c r="I26" s="2">
        <v>15936</v>
      </c>
      <c r="J26" s="23">
        <v>15564</v>
      </c>
      <c r="K26" s="2">
        <v>14195</v>
      </c>
      <c r="L26" s="2">
        <v>14198</v>
      </c>
      <c r="M26" s="2">
        <v>14060</v>
      </c>
      <c r="N26" s="2">
        <v>14320</v>
      </c>
      <c r="O26" s="2">
        <v>14374</v>
      </c>
      <c r="P26" s="2">
        <v>13283</v>
      </c>
      <c r="Q26" s="2">
        <v>12926</v>
      </c>
      <c r="R26" s="2">
        <v>11963</v>
      </c>
      <c r="S26" s="2">
        <v>11596</v>
      </c>
      <c r="T26" s="2">
        <v>10692</v>
      </c>
      <c r="U26" s="24">
        <v>11515</v>
      </c>
      <c r="V26" s="2">
        <v>11170</v>
      </c>
    </row>
    <row r="27" spans="1:22" ht="11.25">
      <c r="A27" s="4" t="s">
        <v>27</v>
      </c>
      <c r="B27" s="8" t="s">
        <v>9</v>
      </c>
      <c r="C27" s="23">
        <v>23831</v>
      </c>
      <c r="D27" s="23">
        <v>20657</v>
      </c>
      <c r="E27" s="23">
        <v>21406</v>
      </c>
      <c r="F27" s="23">
        <v>25088</v>
      </c>
      <c r="G27" s="23">
        <v>26431</v>
      </c>
      <c r="H27" s="23">
        <v>25067</v>
      </c>
      <c r="I27" s="2">
        <v>23545</v>
      </c>
      <c r="J27" s="23">
        <v>22638</v>
      </c>
      <c r="K27" s="23">
        <v>21459</v>
      </c>
      <c r="L27" s="23">
        <v>23253</v>
      </c>
      <c r="M27" s="23">
        <v>24690</v>
      </c>
      <c r="N27" s="2">
        <v>23678</v>
      </c>
      <c r="O27" s="2">
        <v>23213</v>
      </c>
      <c r="P27" s="2">
        <v>22928</v>
      </c>
      <c r="Q27" s="2">
        <v>22259</v>
      </c>
      <c r="R27" s="2">
        <v>22282</v>
      </c>
      <c r="S27" s="2">
        <v>19766</v>
      </c>
      <c r="T27" s="2">
        <f>15667+2469</f>
        <v>18136</v>
      </c>
      <c r="U27" s="24">
        <v>17551</v>
      </c>
      <c r="V27" s="2">
        <v>16543</v>
      </c>
    </row>
    <row r="28" spans="1:22" ht="11.25">
      <c r="A28" s="11" t="s">
        <v>28</v>
      </c>
      <c r="B28" s="9" t="s">
        <v>11</v>
      </c>
      <c r="C28" s="22">
        <v>64795</v>
      </c>
      <c r="D28" s="22">
        <v>60358</v>
      </c>
      <c r="E28" s="22">
        <v>60498</v>
      </c>
      <c r="F28" s="22">
        <v>62497</v>
      </c>
      <c r="G28" s="22">
        <v>67871</v>
      </c>
      <c r="H28" s="22">
        <v>65960</v>
      </c>
      <c r="I28" s="6">
        <v>62841</v>
      </c>
      <c r="J28" s="6">
        <v>65998</v>
      </c>
      <c r="K28" s="6">
        <v>62171</v>
      </c>
      <c r="L28" s="6">
        <v>65449</v>
      </c>
      <c r="M28" s="6">
        <v>72240</v>
      </c>
      <c r="N28" s="6">
        <v>78188</v>
      </c>
      <c r="O28" s="6">
        <v>71351</v>
      </c>
      <c r="P28" s="6">
        <v>69089</v>
      </c>
      <c r="Q28" s="6">
        <v>68494</v>
      </c>
      <c r="R28" s="6">
        <f>SUM(R25:R27)</f>
        <v>65184</v>
      </c>
      <c r="S28" s="6">
        <v>61706</v>
      </c>
      <c r="T28" s="6">
        <f>+T27+T26+T25</f>
        <v>54834</v>
      </c>
      <c r="U28" s="18">
        <f>SUM(U25:U27)</f>
        <v>54403</v>
      </c>
      <c r="V28" s="6">
        <f>SUM(V25:V27)</f>
        <v>51143</v>
      </c>
    </row>
    <row r="29" spans="1:22" ht="11.25">
      <c r="A29" s="4" t="s">
        <v>29</v>
      </c>
      <c r="B29" s="8" t="s">
        <v>9</v>
      </c>
      <c r="C29" s="23">
        <v>28026</v>
      </c>
      <c r="D29" s="23">
        <v>26207</v>
      </c>
      <c r="E29" s="23">
        <v>26355</v>
      </c>
      <c r="F29" s="23">
        <v>27251</v>
      </c>
      <c r="G29" s="23">
        <v>27117</v>
      </c>
      <c r="H29" s="23">
        <v>25607</v>
      </c>
      <c r="I29" s="2">
        <v>24298</v>
      </c>
      <c r="J29" s="23">
        <v>24589</v>
      </c>
      <c r="K29" s="2">
        <v>23488</v>
      </c>
      <c r="L29" s="2">
        <v>23999</v>
      </c>
      <c r="M29" s="2">
        <v>23623</v>
      </c>
      <c r="N29" s="2">
        <v>22539</v>
      </c>
      <c r="O29" s="2">
        <v>23656</v>
      </c>
      <c r="P29" s="2">
        <v>22207</v>
      </c>
      <c r="Q29" s="2">
        <v>20897</v>
      </c>
      <c r="R29" s="2">
        <v>21125</v>
      </c>
      <c r="S29" s="2">
        <v>19733</v>
      </c>
      <c r="T29" s="2">
        <f>14679+5829</f>
        <v>20508</v>
      </c>
      <c r="U29" s="24">
        <v>21279</v>
      </c>
      <c r="V29" s="2">
        <v>20656</v>
      </c>
    </row>
    <row r="30" spans="1:22" ht="11.25">
      <c r="A30" s="4" t="s">
        <v>30</v>
      </c>
      <c r="B30" s="8" t="s">
        <v>9</v>
      </c>
      <c r="C30" s="23">
        <v>22407</v>
      </c>
      <c r="D30" s="23">
        <v>22019</v>
      </c>
      <c r="E30" s="23">
        <v>21610</v>
      </c>
      <c r="F30" s="23">
        <v>20465</v>
      </c>
      <c r="G30" s="23">
        <v>21305</v>
      </c>
      <c r="H30" s="23">
        <v>20662</v>
      </c>
      <c r="I30" s="2">
        <v>20606</v>
      </c>
      <c r="J30" s="23">
        <v>21367</v>
      </c>
      <c r="K30" s="2">
        <v>20584</v>
      </c>
      <c r="L30" s="2">
        <v>20279</v>
      </c>
      <c r="M30" s="2">
        <v>20092</v>
      </c>
      <c r="N30" s="2">
        <v>19894</v>
      </c>
      <c r="O30" s="2">
        <v>21075</v>
      </c>
      <c r="P30" s="2">
        <v>20591</v>
      </c>
      <c r="Q30" s="2">
        <v>19922</v>
      </c>
      <c r="R30" s="2">
        <v>20185</v>
      </c>
      <c r="S30" s="2">
        <v>19948</v>
      </c>
      <c r="T30" s="2">
        <f>12343+3187+3922</f>
        <v>19452</v>
      </c>
      <c r="U30" s="24">
        <v>18982</v>
      </c>
      <c r="V30" s="2">
        <v>18418</v>
      </c>
    </row>
    <row r="31" spans="1:22" ht="11.25">
      <c r="A31" s="4" t="s">
        <v>41</v>
      </c>
      <c r="B31" s="8" t="s">
        <v>9</v>
      </c>
      <c r="C31" s="23">
        <v>34633</v>
      </c>
      <c r="D31" s="23">
        <v>33561</v>
      </c>
      <c r="E31" s="23">
        <v>31899</v>
      </c>
      <c r="F31" s="23">
        <v>30795</v>
      </c>
      <c r="G31" s="23">
        <v>31041</v>
      </c>
      <c r="H31" s="23">
        <v>29634</v>
      </c>
      <c r="I31" s="2">
        <v>25666</v>
      </c>
      <c r="J31" s="23">
        <v>29320</v>
      </c>
      <c r="K31" s="2">
        <v>28498</v>
      </c>
      <c r="L31" s="2">
        <v>27768</v>
      </c>
      <c r="M31" s="2">
        <v>28168</v>
      </c>
      <c r="N31" s="2">
        <v>29366</v>
      </c>
      <c r="O31" s="2">
        <v>29622</v>
      </c>
      <c r="P31" s="2">
        <v>29101</v>
      </c>
      <c r="Q31" s="2">
        <v>29237</v>
      </c>
      <c r="R31" s="2">
        <v>25803</v>
      </c>
      <c r="S31" s="2">
        <v>24539</v>
      </c>
      <c r="T31" s="2">
        <f>14577+1667+3518+5724</f>
        <v>25486</v>
      </c>
      <c r="U31" s="24">
        <v>24802</v>
      </c>
      <c r="V31" s="2">
        <v>24513</v>
      </c>
    </row>
    <row r="32" spans="1:22" ht="11.25">
      <c r="A32" s="11" t="s">
        <v>31</v>
      </c>
      <c r="B32" s="9" t="s">
        <v>11</v>
      </c>
      <c r="C32" s="22">
        <v>85066</v>
      </c>
      <c r="D32" s="22">
        <v>81787</v>
      </c>
      <c r="E32" s="22">
        <v>79864</v>
      </c>
      <c r="F32" s="22">
        <v>78511</v>
      </c>
      <c r="G32" s="22">
        <v>79463</v>
      </c>
      <c r="H32" s="22">
        <v>75903</v>
      </c>
      <c r="I32" s="6">
        <v>70570</v>
      </c>
      <c r="J32" s="6">
        <v>75276</v>
      </c>
      <c r="K32" s="6">
        <v>72570</v>
      </c>
      <c r="L32" s="6">
        <v>72046</v>
      </c>
      <c r="M32" s="6">
        <v>71883</v>
      </c>
      <c r="N32" s="6">
        <v>71799</v>
      </c>
      <c r="O32" s="6">
        <v>74353</v>
      </c>
      <c r="P32" s="6">
        <v>71899</v>
      </c>
      <c r="Q32" s="6">
        <v>70056</v>
      </c>
      <c r="R32" s="6">
        <f>SUM(R29:R31)</f>
        <v>67113</v>
      </c>
      <c r="S32" s="6">
        <v>64220</v>
      </c>
      <c r="T32" s="6">
        <f>+T31+T30+T29</f>
        <v>65446</v>
      </c>
      <c r="U32" s="18">
        <f>SUM(U29:U31)</f>
        <v>65063</v>
      </c>
      <c r="V32" s="6">
        <f>SUM(V29:V31)</f>
        <v>63587</v>
      </c>
    </row>
    <row r="33" spans="1:22" ht="11.25">
      <c r="A33" s="13" t="s">
        <v>32</v>
      </c>
      <c r="B33" s="9" t="s">
        <v>7</v>
      </c>
      <c r="C33" s="6">
        <v>205477</v>
      </c>
      <c r="D33" s="6">
        <v>196315</v>
      </c>
      <c r="E33" s="6">
        <v>198125</v>
      </c>
      <c r="F33" s="6">
        <v>199387</v>
      </c>
      <c r="G33" s="6">
        <v>210639</v>
      </c>
      <c r="H33" s="6">
        <v>204544</v>
      </c>
      <c r="I33" s="6">
        <v>193374</v>
      </c>
      <c r="J33" s="6">
        <v>201283</v>
      </c>
      <c r="K33" s="6">
        <v>191996</v>
      </c>
      <c r="L33" s="6">
        <v>196807</v>
      </c>
      <c r="M33" s="6">
        <v>201231</v>
      </c>
      <c r="N33" s="6">
        <v>203700</v>
      </c>
      <c r="O33" s="6">
        <v>196168</v>
      </c>
      <c r="P33" s="6">
        <v>187826</v>
      </c>
      <c r="Q33" s="6">
        <v>185614</v>
      </c>
      <c r="R33" s="6">
        <f>SUM(R24,R28,R32)</f>
        <v>177292</v>
      </c>
      <c r="S33" s="6">
        <v>170482</v>
      </c>
      <c r="T33" s="6">
        <f>+T32+T28+T24</f>
        <v>162289</v>
      </c>
      <c r="U33" s="18">
        <f>SUM(U32,U28,U24)</f>
        <v>159574</v>
      </c>
      <c r="V33" s="6">
        <f>SUM(V32,V28,V24)</f>
        <v>152662</v>
      </c>
    </row>
    <row r="34" spans="1:22" ht="11.25">
      <c r="A34" s="5" t="s">
        <v>33</v>
      </c>
      <c r="B34" s="9" t="s">
        <v>34</v>
      </c>
      <c r="C34" s="22">
        <v>504317</v>
      </c>
      <c r="D34" s="22">
        <v>491820</v>
      </c>
      <c r="E34" s="22">
        <v>497692</v>
      </c>
      <c r="F34" s="22">
        <v>494637</v>
      </c>
      <c r="G34" s="22">
        <v>505344</v>
      </c>
      <c r="H34" s="22">
        <v>494351</v>
      </c>
      <c r="I34" s="6">
        <v>467407</v>
      </c>
      <c r="J34" s="6">
        <v>464423</v>
      </c>
      <c r="K34" s="6">
        <v>467085</v>
      </c>
      <c r="L34" s="6">
        <v>459971</v>
      </c>
      <c r="M34" s="6">
        <v>460276</v>
      </c>
      <c r="N34" s="6">
        <v>470999</v>
      </c>
      <c r="O34" s="6">
        <v>461369</v>
      </c>
      <c r="P34" s="6">
        <v>450774</v>
      </c>
      <c r="Q34" s="6">
        <v>440666</v>
      </c>
      <c r="R34" s="6">
        <f>SUM(R33,R20,R7)</f>
        <v>427942</v>
      </c>
      <c r="S34" s="6">
        <v>418184</v>
      </c>
      <c r="T34" s="6">
        <f>+T33+T20++T7</f>
        <v>405668</v>
      </c>
      <c r="U34" s="18">
        <f>SUM(U33,U20,U7)</f>
        <v>408473</v>
      </c>
      <c r="V34" s="6">
        <f>SUM(V33,V20,V7)</f>
        <v>399788</v>
      </c>
    </row>
    <row r="35" spans="1:21" ht="11.25">
      <c r="A35" s="3" t="s">
        <v>39</v>
      </c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7"/>
    </row>
    <row r="36" spans="1:22" ht="11.25">
      <c r="A36" s="12" t="s">
        <v>3</v>
      </c>
      <c r="B36" s="27" t="s">
        <v>4</v>
      </c>
      <c r="C36" s="25">
        <v>5.63985051660413</v>
      </c>
      <c r="D36" s="25">
        <v>5.57051633456024</v>
      </c>
      <c r="E36" s="25">
        <v>5.69664845380526</v>
      </c>
      <c r="F36" s="25">
        <v>5.65779229358605</v>
      </c>
      <c r="G36" s="25">
        <v>5.61575471486</v>
      </c>
      <c r="H36" s="25">
        <v>6.6298287335878</v>
      </c>
      <c r="I36" s="25">
        <v>5.86261198445331</v>
      </c>
      <c r="J36" s="25">
        <v>5.21890948001817</v>
      </c>
      <c r="K36" s="25">
        <v>5.86356976277981</v>
      </c>
      <c r="L36" s="14">
        <v>5.23029233791703</v>
      </c>
      <c r="M36" s="25">
        <v>4.58920231613367</v>
      </c>
      <c r="N36" s="14">
        <v>4.91213181465665</v>
      </c>
      <c r="O36" s="14">
        <v>5.23231941732603</v>
      </c>
      <c r="P36" s="25">
        <v>5.28712989631005</v>
      </c>
      <c r="Q36" s="25">
        <v>5.06935391652373</v>
      </c>
      <c r="R36" s="25">
        <v>5.1246721305649</v>
      </c>
      <c r="S36" s="25">
        <v>5.17619589977221</v>
      </c>
      <c r="T36" s="25">
        <v>5.22230514858507</v>
      </c>
      <c r="U36" s="30">
        <v>5.457935705</v>
      </c>
      <c r="V36" s="25">
        <v>5.455699953</v>
      </c>
    </row>
    <row r="37" spans="1:22" ht="11.25">
      <c r="A37" s="11" t="s">
        <v>35</v>
      </c>
      <c r="B37" s="27" t="s">
        <v>5</v>
      </c>
      <c r="C37" s="25">
        <v>2.94033641946663</v>
      </c>
      <c r="D37" s="25">
        <v>2.95506196052885</v>
      </c>
      <c r="E37" s="25">
        <v>2.93536350341019</v>
      </c>
      <c r="F37" s="25">
        <v>3.00826009503893</v>
      </c>
      <c r="G37" s="25">
        <v>2.84320571242264</v>
      </c>
      <c r="H37" s="25">
        <v>1.13649591009619</v>
      </c>
      <c r="I37" s="25">
        <v>0.913004689306807</v>
      </c>
      <c r="J37" s="25">
        <v>1.04982018873114</v>
      </c>
      <c r="K37" s="25">
        <v>1.00178133213747</v>
      </c>
      <c r="L37" s="14">
        <v>1.03136498892832</v>
      </c>
      <c r="M37" s="14">
        <v>1.09968181610016</v>
      </c>
      <c r="N37" s="14">
        <v>1.03133437444237</v>
      </c>
      <c r="O37" s="14">
        <v>1.17252965767974</v>
      </c>
      <c r="P37" s="25">
        <v>1.11860987650271</v>
      </c>
      <c r="Q37" s="25">
        <v>1.06745707277187</v>
      </c>
      <c r="R37" s="25">
        <v>1.0456561177182</v>
      </c>
      <c r="S37" s="25">
        <v>1.17252215954875</v>
      </c>
      <c r="T37" s="25">
        <v>1.03003464002589</v>
      </c>
      <c r="U37" s="30">
        <v>1.052450114</v>
      </c>
      <c r="V37" s="25">
        <v>1.087898334</v>
      </c>
    </row>
    <row r="38" spans="1:22" ht="11.25">
      <c r="A38" s="13" t="s">
        <v>6</v>
      </c>
      <c r="B38" s="27" t="s">
        <v>7</v>
      </c>
      <c r="C38" s="25">
        <v>4.62891350638658</v>
      </c>
      <c r="D38" s="25">
        <v>4.57178373591955</v>
      </c>
      <c r="E38" s="25">
        <v>4.62467639027267</v>
      </c>
      <c r="F38" s="25">
        <v>4.62920431759094</v>
      </c>
      <c r="G38" s="25">
        <v>4.52241399617788</v>
      </c>
      <c r="H38" s="25">
        <v>4.43273429834468</v>
      </c>
      <c r="I38" s="25">
        <v>3.86318817296225</v>
      </c>
      <c r="J38" s="25">
        <v>3.52014228185857</v>
      </c>
      <c r="K38" s="25">
        <v>3.85274000539601</v>
      </c>
      <c r="L38" s="14">
        <v>3.48470699697938</v>
      </c>
      <c r="M38" s="14">
        <v>3.1354376277504</v>
      </c>
      <c r="N38" s="14">
        <v>3.29460985656448</v>
      </c>
      <c r="O38" s="14">
        <v>3.5577037749667</v>
      </c>
      <c r="P38" s="25">
        <v>3.56957989598763</v>
      </c>
      <c r="Q38" s="25">
        <v>3.42254374158816</v>
      </c>
      <c r="R38" s="25">
        <v>3.44558366363143</v>
      </c>
      <c r="S38" s="25">
        <v>3.51835168501835</v>
      </c>
      <c r="T38" s="25">
        <v>3.47247705048544</v>
      </c>
      <c r="U38" s="30">
        <v>3.60649886</v>
      </c>
      <c r="V38" s="25">
        <v>3.604685251</v>
      </c>
    </row>
    <row r="39" spans="1:22" ht="11.25">
      <c r="A39" s="4" t="s">
        <v>8</v>
      </c>
      <c r="B39" s="8" t="s">
        <v>9</v>
      </c>
      <c r="C39" s="26">
        <v>4.95510470602458</v>
      </c>
      <c r="D39" s="26">
        <v>4.49315490463072</v>
      </c>
      <c r="E39" s="26">
        <v>4.29285771773096</v>
      </c>
      <c r="F39" s="26">
        <v>4.4995456830559</v>
      </c>
      <c r="G39" s="26">
        <v>4.66424267317629</v>
      </c>
      <c r="H39" s="26">
        <v>4.37800407522012</v>
      </c>
      <c r="I39" s="26">
        <v>4.07802783708422</v>
      </c>
      <c r="J39" s="26">
        <v>3.83784710918822</v>
      </c>
      <c r="K39" s="26">
        <v>3.72216458330173</v>
      </c>
      <c r="L39" s="7">
        <v>3.77066556349048</v>
      </c>
      <c r="M39" s="16">
        <v>3.86416038690811</v>
      </c>
      <c r="N39" s="7">
        <v>4.39168205743565</v>
      </c>
      <c r="O39" s="7">
        <v>4.53777106640111</v>
      </c>
      <c r="P39" s="26">
        <v>4.61912556864686</v>
      </c>
      <c r="Q39" s="26">
        <v>4.50454545454546</v>
      </c>
      <c r="R39" s="26">
        <v>4.43706660862202</v>
      </c>
      <c r="S39" s="26">
        <v>4.24401913875598</v>
      </c>
      <c r="T39" s="26">
        <v>4.264346757017</v>
      </c>
      <c r="U39" s="31">
        <v>4.245190872</v>
      </c>
      <c r="V39" s="26">
        <v>4.120457004</v>
      </c>
    </row>
    <row r="40" spans="1:22" ht="11.25">
      <c r="A40" s="4" t="s">
        <v>36</v>
      </c>
      <c r="B40" s="8" t="s">
        <v>9</v>
      </c>
      <c r="C40" s="26">
        <v>4.74579763741857</v>
      </c>
      <c r="D40" s="26">
        <v>5.09692355245479</v>
      </c>
      <c r="E40" s="26">
        <v>5.45504840940526</v>
      </c>
      <c r="F40" s="26">
        <v>5.15344793519067</v>
      </c>
      <c r="G40" s="26">
        <v>4.98542130912051</v>
      </c>
      <c r="H40" s="26">
        <v>5.21578005479626</v>
      </c>
      <c r="I40" s="26">
        <v>5.13320863615235</v>
      </c>
      <c r="J40" s="26">
        <v>5.06272437001742</v>
      </c>
      <c r="K40" s="26">
        <v>5.6007083145896</v>
      </c>
      <c r="L40" s="7">
        <v>5.96923499037297</v>
      </c>
      <c r="M40" s="16">
        <v>5.88674696477634</v>
      </c>
      <c r="N40" s="7">
        <v>6.09609546806604</v>
      </c>
      <c r="O40" s="7">
        <v>4.88689872426049</v>
      </c>
      <c r="P40" s="26">
        <v>4.80395537928931</v>
      </c>
      <c r="Q40" s="26">
        <v>4.64466666666667</v>
      </c>
      <c r="R40" s="26">
        <v>4.48893176823712</v>
      </c>
      <c r="S40" s="26">
        <v>4.43993288590604</v>
      </c>
      <c r="T40" s="26">
        <v>4.15880033958997</v>
      </c>
      <c r="U40" s="31">
        <v>4.409874283</v>
      </c>
      <c r="V40" s="26">
        <v>4.284224311</v>
      </c>
    </row>
    <row r="41" spans="1:22" ht="11.25">
      <c r="A41" s="4" t="s">
        <v>10</v>
      </c>
      <c r="B41" s="8" t="s">
        <v>9</v>
      </c>
      <c r="C41" s="26">
        <v>5.54786375312606</v>
      </c>
      <c r="D41" s="26">
        <v>5.43645318883757</v>
      </c>
      <c r="E41" s="26">
        <v>5.59146739936628</v>
      </c>
      <c r="F41" s="26">
        <v>5.45289265352047</v>
      </c>
      <c r="G41" s="26">
        <v>5.39371987874289</v>
      </c>
      <c r="H41" s="26">
        <v>4.89556153530121</v>
      </c>
      <c r="I41" s="26">
        <v>4.93982754755565</v>
      </c>
      <c r="J41" s="26">
        <v>5.0980149990051</v>
      </c>
      <c r="K41" s="26">
        <v>4.97446700655257</v>
      </c>
      <c r="L41" s="7">
        <v>5.24086685928971</v>
      </c>
      <c r="M41" s="16">
        <v>5.62470295507283</v>
      </c>
      <c r="N41" s="7">
        <v>5.47432425211422</v>
      </c>
      <c r="O41" s="7">
        <v>5.40360655830565</v>
      </c>
      <c r="P41" s="26">
        <v>5.33126146146947</v>
      </c>
      <c r="Q41" s="26">
        <v>5.43563218390805</v>
      </c>
      <c r="R41" s="26">
        <v>5.35987460724308</v>
      </c>
      <c r="S41" s="26">
        <v>5.34577259475219</v>
      </c>
      <c r="T41" s="26">
        <v>5.31285548436527</v>
      </c>
      <c r="U41" s="31">
        <v>5.179994785</v>
      </c>
      <c r="V41" s="26">
        <v>4.823920032</v>
      </c>
    </row>
    <row r="42" spans="1:22" ht="11.25">
      <c r="A42" s="11" t="s">
        <v>37</v>
      </c>
      <c r="B42" s="9" t="s">
        <v>11</v>
      </c>
      <c r="C42" s="25">
        <v>5.09494694126596</v>
      </c>
      <c r="D42" s="25">
        <v>4.97969964396299</v>
      </c>
      <c r="E42" s="25">
        <v>5.05549228656993</v>
      </c>
      <c r="F42" s="25">
        <v>5.00148634912749</v>
      </c>
      <c r="G42" s="25">
        <v>4.9971818714619</v>
      </c>
      <c r="H42" s="25">
        <v>4.7869467835734</v>
      </c>
      <c r="I42" s="25">
        <v>4.6618756649892</v>
      </c>
      <c r="J42" s="25">
        <v>4.60051715647888</v>
      </c>
      <c r="K42" s="25">
        <v>4.66690489421746</v>
      </c>
      <c r="L42" s="14">
        <v>4.87685905896395</v>
      </c>
      <c r="M42" s="14">
        <v>5.01395958879183</v>
      </c>
      <c r="N42" s="14">
        <v>5.22914234704388</v>
      </c>
      <c r="O42" s="14">
        <v>4.91963297372379</v>
      </c>
      <c r="P42" s="25">
        <v>4.90369850720092</v>
      </c>
      <c r="Q42" s="25">
        <v>4.84793621013133</v>
      </c>
      <c r="R42" s="25">
        <v>4.75182323334327</v>
      </c>
      <c r="S42" s="25">
        <v>4.65599622285175</v>
      </c>
      <c r="T42" s="25">
        <v>4.5742060656344</v>
      </c>
      <c r="U42" s="30">
        <v>4.59360982</v>
      </c>
      <c r="V42" s="25">
        <v>4.39341177</v>
      </c>
    </row>
    <row r="43" spans="1:22" ht="11.25">
      <c r="A43" s="4" t="s">
        <v>12</v>
      </c>
      <c r="B43" s="8" t="s">
        <v>9</v>
      </c>
      <c r="C43" s="26">
        <v>6.95894203667911</v>
      </c>
      <c r="D43" s="26">
        <v>6.77566089491814</v>
      </c>
      <c r="E43" s="26">
        <v>6.84028384179129</v>
      </c>
      <c r="F43" s="26">
        <v>6.28838442147547</v>
      </c>
      <c r="G43" s="26">
        <v>6.62409688984331</v>
      </c>
      <c r="H43" s="26">
        <v>6.82067131786469</v>
      </c>
      <c r="I43" s="26">
        <v>6.70562931636885</v>
      </c>
      <c r="J43" s="26">
        <v>6.42765299856492</v>
      </c>
      <c r="K43" s="26">
        <v>6.75104917227291</v>
      </c>
      <c r="L43" s="7">
        <v>6.51614574725172</v>
      </c>
      <c r="M43" s="7">
        <v>6.47994995558781</v>
      </c>
      <c r="N43" s="7">
        <v>6.54783686739987</v>
      </c>
      <c r="O43" s="7">
        <v>6.46920728533093</v>
      </c>
      <c r="P43" s="26">
        <v>6.05989116766634</v>
      </c>
      <c r="Q43" s="26">
        <v>6.2649667405765</v>
      </c>
      <c r="R43" s="26">
        <v>6.09216229463956</v>
      </c>
      <c r="S43" s="26">
        <v>5.98399122807018</v>
      </c>
      <c r="T43" s="26">
        <v>5.92972611774129</v>
      </c>
      <c r="U43" s="31">
        <v>6.08294514</v>
      </c>
      <c r="V43" s="26">
        <v>6.194079454</v>
      </c>
    </row>
    <row r="44" spans="1:22" ht="11.25">
      <c r="A44" s="4" t="s">
        <v>13</v>
      </c>
      <c r="B44" s="8" t="s">
        <v>9</v>
      </c>
      <c r="C44" s="26">
        <v>5.01904244660862</v>
      </c>
      <c r="D44" s="26">
        <v>4.86220106371109</v>
      </c>
      <c r="E44" s="26">
        <v>4.79385097570986</v>
      </c>
      <c r="F44" s="26">
        <v>4.91548822805119</v>
      </c>
      <c r="G44" s="26">
        <v>5.50348370368566</v>
      </c>
      <c r="H44" s="26">
        <v>5.48901275652735</v>
      </c>
      <c r="I44" s="26">
        <v>5.98727317358711</v>
      </c>
      <c r="J44" s="26">
        <v>6.36300918098906</v>
      </c>
      <c r="K44" s="26">
        <v>6.6155726464012</v>
      </c>
      <c r="L44" s="7">
        <v>6.40613168202278</v>
      </c>
      <c r="M44" s="7">
        <v>6.01022721118959</v>
      </c>
      <c r="N44" s="7">
        <v>5.79679701874565</v>
      </c>
      <c r="O44" s="7">
        <v>6.00888742915569</v>
      </c>
      <c r="P44" s="26">
        <v>6.09640813220521</v>
      </c>
      <c r="Q44" s="26">
        <v>5.66732283464567</v>
      </c>
      <c r="R44" s="26">
        <v>5.32612677915089</v>
      </c>
      <c r="S44" s="26">
        <v>4.92924901185771</v>
      </c>
      <c r="T44" s="26">
        <v>4.84267812501234</v>
      </c>
      <c r="U44" s="31">
        <v>4.438341461</v>
      </c>
      <c r="V44" s="26">
        <v>4.359370321</v>
      </c>
    </row>
    <row r="45" spans="1:22" ht="11.25">
      <c r="A45" s="4" t="s">
        <v>14</v>
      </c>
      <c r="B45" s="8" t="s">
        <v>9</v>
      </c>
      <c r="C45" s="26">
        <v>5.10777694295152</v>
      </c>
      <c r="D45" s="26">
        <v>5.31680698056063</v>
      </c>
      <c r="E45" s="26">
        <v>5.79832988533666</v>
      </c>
      <c r="F45" s="26">
        <v>5.23950315345121</v>
      </c>
      <c r="G45" s="26">
        <v>5.031300562771</v>
      </c>
      <c r="H45" s="26">
        <v>5.04813296795753</v>
      </c>
      <c r="I45" s="26">
        <v>4.75523099163177</v>
      </c>
      <c r="J45" s="26">
        <v>4.598906092053</v>
      </c>
      <c r="K45" s="26">
        <v>4.57102986516167</v>
      </c>
      <c r="L45" s="7">
        <v>4.62132533971441</v>
      </c>
      <c r="M45" s="7">
        <v>4.45943081888839</v>
      </c>
      <c r="N45" s="7">
        <v>4.7333348479632</v>
      </c>
      <c r="O45" s="7">
        <v>4.50363058970973</v>
      </c>
      <c r="P45" s="26">
        <v>4.38093269861178</v>
      </c>
      <c r="Q45" s="26">
        <v>4.2673835125448</v>
      </c>
      <c r="R45" s="26">
        <v>4.26023461164512</v>
      </c>
      <c r="S45" s="26">
        <v>4.17664233576642</v>
      </c>
      <c r="T45" s="26">
        <v>4.2669552032269</v>
      </c>
      <c r="U45" s="31">
        <v>4.275685077</v>
      </c>
      <c r="V45" s="26">
        <v>4.256613406</v>
      </c>
    </row>
    <row r="46" spans="1:22" ht="11.25">
      <c r="A46" s="11" t="s">
        <v>15</v>
      </c>
      <c r="B46" s="9" t="s">
        <v>11</v>
      </c>
      <c r="C46" s="25">
        <v>5.88383561222234</v>
      </c>
      <c r="D46" s="25">
        <v>5.82705015365159</v>
      </c>
      <c r="E46" s="25">
        <v>5.98224255726344</v>
      </c>
      <c r="F46" s="25">
        <v>5.61117820522446</v>
      </c>
      <c r="G46" s="25">
        <v>5.85440791666106</v>
      </c>
      <c r="H46" s="25">
        <v>5.94370045314951</v>
      </c>
      <c r="I46" s="25">
        <v>5.94084449309919</v>
      </c>
      <c r="J46" s="25">
        <v>5.87315948013081</v>
      </c>
      <c r="K46" s="25">
        <v>6.08007710936083</v>
      </c>
      <c r="L46" s="14">
        <v>5.93759980186275</v>
      </c>
      <c r="M46" s="14">
        <v>5.77382817836279</v>
      </c>
      <c r="N46" s="14">
        <v>5.83138888316047</v>
      </c>
      <c r="O46" s="14">
        <v>5.78592033824818</v>
      </c>
      <c r="P46" s="25">
        <v>5.59092293633871</v>
      </c>
      <c r="Q46" s="25">
        <v>5.54430894308943</v>
      </c>
      <c r="R46" s="25">
        <v>5.38036789239874</v>
      </c>
      <c r="S46" s="25">
        <v>5.2087487283825</v>
      </c>
      <c r="T46" s="25">
        <v>5.19112026770857</v>
      </c>
      <c r="U46" s="30">
        <v>5.167308081</v>
      </c>
      <c r="V46" s="25">
        <v>5.201190387</v>
      </c>
    </row>
    <row r="47" spans="1:22" ht="11.25">
      <c r="A47" s="4" t="s">
        <v>16</v>
      </c>
      <c r="B47" s="8" t="s">
        <v>9</v>
      </c>
      <c r="C47" s="26">
        <v>6.13415980899223</v>
      </c>
      <c r="D47" s="26">
        <v>6.42007079389596</v>
      </c>
      <c r="E47" s="26">
        <v>6.46528711936171</v>
      </c>
      <c r="F47" s="26">
        <v>6.36689481023724</v>
      </c>
      <c r="G47" s="26">
        <v>6.58439171764963</v>
      </c>
      <c r="H47" s="26">
        <v>6.38272157174488</v>
      </c>
      <c r="I47" s="26">
        <v>6.66584863798224</v>
      </c>
      <c r="J47" s="26">
        <v>6.07077846265865</v>
      </c>
      <c r="K47" s="26">
        <v>5.73107748905936</v>
      </c>
      <c r="L47" s="7">
        <v>5.33379656104145</v>
      </c>
      <c r="M47" s="7">
        <v>6.44436605099508</v>
      </c>
      <c r="N47" s="7">
        <v>6.7063747337774</v>
      </c>
      <c r="O47" s="7">
        <v>5.92602559739119</v>
      </c>
      <c r="P47" s="26">
        <v>6.23703612975719</v>
      </c>
      <c r="Q47" s="26">
        <v>5.85403225806452</v>
      </c>
      <c r="R47" s="26">
        <v>5.35140582621458</v>
      </c>
      <c r="S47" s="26">
        <v>4.43623978201635</v>
      </c>
      <c r="T47" s="26">
        <v>4.31450125917305</v>
      </c>
      <c r="U47" s="31">
        <v>4.137316045</v>
      </c>
      <c r="V47" s="26">
        <v>3.961584467</v>
      </c>
    </row>
    <row r="48" spans="1:22" ht="11.25">
      <c r="A48" s="4" t="s">
        <v>17</v>
      </c>
      <c r="B48" s="8" t="s">
        <v>9</v>
      </c>
      <c r="C48" s="26">
        <v>4.45600850826937</v>
      </c>
      <c r="D48" s="26">
        <v>4.5722060264195</v>
      </c>
      <c r="E48" s="26">
        <v>4.66914498141264</v>
      </c>
      <c r="F48" s="26">
        <v>4.86275092936803</v>
      </c>
      <c r="G48" s="26">
        <v>4.75778107577871</v>
      </c>
      <c r="H48" s="26">
        <v>4.8649354901204</v>
      </c>
      <c r="I48" s="26">
        <v>5.00513459598519</v>
      </c>
      <c r="J48" s="26">
        <v>5.53614178554329</v>
      </c>
      <c r="K48" s="26">
        <v>5.42504028762973</v>
      </c>
      <c r="L48" s="7">
        <v>5.07455952705068</v>
      </c>
      <c r="M48" s="7">
        <v>5.49140597470733</v>
      </c>
      <c r="N48" s="7">
        <v>5.37680045819087</v>
      </c>
      <c r="O48" s="7">
        <v>5.23188590467831</v>
      </c>
      <c r="P48" s="26">
        <v>5.03970909458214</v>
      </c>
      <c r="Q48" s="26">
        <v>4.87898089171975</v>
      </c>
      <c r="R48" s="26">
        <v>4.878951833</v>
      </c>
      <c r="S48" s="26">
        <v>4.92142857142857</v>
      </c>
      <c r="T48" s="26">
        <v>4.46420966420966</v>
      </c>
      <c r="U48" s="31">
        <v>4.742982431</v>
      </c>
      <c r="V48" s="26">
        <v>4.782341917</v>
      </c>
    </row>
    <row r="49" spans="1:22" ht="11.25">
      <c r="A49" s="4" t="s">
        <v>18</v>
      </c>
      <c r="B49" s="8" t="s">
        <v>9</v>
      </c>
      <c r="C49" s="26">
        <v>4.43982657096716</v>
      </c>
      <c r="D49" s="26">
        <v>4.09418824499782</v>
      </c>
      <c r="E49" s="26">
        <v>4.17154815905154</v>
      </c>
      <c r="F49" s="26">
        <v>4.01133507565062</v>
      </c>
      <c r="G49" s="26">
        <v>4.00858377746658</v>
      </c>
      <c r="H49" s="26">
        <v>3.8746582169021</v>
      </c>
      <c r="I49" s="26">
        <v>3.96644658158166</v>
      </c>
      <c r="J49" s="26">
        <v>4.23465423465423</v>
      </c>
      <c r="K49" s="26">
        <v>4.41783240741717</v>
      </c>
      <c r="L49" s="7">
        <v>4.48156004804866</v>
      </c>
      <c r="M49" s="7">
        <v>4.69329845342306</v>
      </c>
      <c r="N49" s="7">
        <v>4.73257599951336</v>
      </c>
      <c r="O49" s="7">
        <v>4.87567040468064</v>
      </c>
      <c r="P49" s="26">
        <v>4.49012748450664</v>
      </c>
      <c r="Q49" s="26">
        <v>4.40616740088106</v>
      </c>
      <c r="R49" s="26">
        <v>4.149445895</v>
      </c>
      <c r="S49" s="26">
        <v>4.62286995515695</v>
      </c>
      <c r="T49" s="26">
        <v>4.64458328421549</v>
      </c>
      <c r="U49" s="31">
        <v>5.046934383</v>
      </c>
      <c r="V49" s="26">
        <v>4.985022299</v>
      </c>
    </row>
    <row r="50" spans="1:22" ht="11.25">
      <c r="A50" s="11" t="s">
        <v>19</v>
      </c>
      <c r="B50" s="9" t="s">
        <v>11</v>
      </c>
      <c r="C50" s="25">
        <v>5.13876851406291</v>
      </c>
      <c r="D50" s="25">
        <v>5.20757737915573</v>
      </c>
      <c r="E50" s="25">
        <v>5.27849979373374</v>
      </c>
      <c r="F50" s="25">
        <v>5.26357196675129</v>
      </c>
      <c r="G50" s="25">
        <v>5.31641848536761</v>
      </c>
      <c r="H50" s="25">
        <v>5.2373262243145</v>
      </c>
      <c r="I50" s="25">
        <v>5.42561846660832</v>
      </c>
      <c r="J50" s="25">
        <v>5.43093526181955</v>
      </c>
      <c r="K50" s="25">
        <v>5.30194922297668</v>
      </c>
      <c r="L50" s="14">
        <v>5.03564499770643</v>
      </c>
      <c r="M50" s="14">
        <v>5.69118132175068</v>
      </c>
      <c r="N50" s="14">
        <v>5.77212186135939</v>
      </c>
      <c r="O50" s="14">
        <v>5.42690815006468</v>
      </c>
      <c r="P50" s="25">
        <v>5.39119278960119</v>
      </c>
      <c r="Q50" s="25">
        <v>5.15870755750274</v>
      </c>
      <c r="R50" s="25">
        <v>4.890723636</v>
      </c>
      <c r="S50" s="25">
        <v>4.64899777282851</v>
      </c>
      <c r="T50" s="25">
        <v>4.44756867106891</v>
      </c>
      <c r="U50" s="30">
        <v>4.569766467</v>
      </c>
      <c r="V50" s="25">
        <v>4.495575967</v>
      </c>
    </row>
    <row r="51" spans="1:22" ht="11.25">
      <c r="A51" s="13" t="s">
        <v>40</v>
      </c>
      <c r="B51" s="9" t="s">
        <v>7</v>
      </c>
      <c r="C51" s="25">
        <v>5.36265261225566</v>
      </c>
      <c r="D51" s="25">
        <v>5.32496485978373</v>
      </c>
      <c r="E51" s="25">
        <v>5.42480755704688</v>
      </c>
      <c r="F51" s="25">
        <v>5.28198350952583</v>
      </c>
      <c r="G51" s="25">
        <v>5.37589646068397</v>
      </c>
      <c r="H51" s="25">
        <v>5.30416865759359</v>
      </c>
      <c r="I51" s="25">
        <v>5.31795120236536</v>
      </c>
      <c r="J51" s="25">
        <v>5.27563611803901</v>
      </c>
      <c r="K51" s="25">
        <v>5.32664701596441</v>
      </c>
      <c r="L51" s="14">
        <v>5.27335648991337</v>
      </c>
      <c r="M51" s="14">
        <v>5.47373475833428</v>
      </c>
      <c r="N51" s="14">
        <v>5.59546026199573</v>
      </c>
      <c r="O51" s="14">
        <v>5.36231573864066</v>
      </c>
      <c r="P51" s="25">
        <v>5.28177928682666</v>
      </c>
      <c r="Q51" s="25">
        <v>5.17495781302734</v>
      </c>
      <c r="R51" s="25">
        <v>5.003992736</v>
      </c>
      <c r="S51" s="25">
        <v>4.83867346938776</v>
      </c>
      <c r="T51" s="25">
        <v>4.7429316833173</v>
      </c>
      <c r="U51" s="30">
        <v>4.779914473</v>
      </c>
      <c r="V51" s="25">
        <v>4.697619211</v>
      </c>
    </row>
    <row r="52" spans="1:22" ht="11.25">
      <c r="A52" s="4" t="s">
        <v>21</v>
      </c>
      <c r="B52" s="8" t="s">
        <v>9</v>
      </c>
      <c r="C52" s="26">
        <v>3.98497601614719</v>
      </c>
      <c r="D52" s="26">
        <v>3.84852665478061</v>
      </c>
      <c r="E52" s="26">
        <v>4.40831072558162</v>
      </c>
      <c r="F52" s="26">
        <v>4.41406867221751</v>
      </c>
      <c r="G52" s="26">
        <v>4.88308927329665</v>
      </c>
      <c r="H52" s="26">
        <v>2.2582359011617</v>
      </c>
      <c r="I52" s="26">
        <v>4.75730173507323</v>
      </c>
      <c r="J52" s="26">
        <v>4.74746146338762</v>
      </c>
      <c r="K52" s="26">
        <v>4.59953756537099</v>
      </c>
      <c r="L52" s="7">
        <v>4.72376322787857</v>
      </c>
      <c r="M52" s="7">
        <v>4.50882862792582</v>
      </c>
      <c r="N52" s="7">
        <v>4.14994563678328</v>
      </c>
      <c r="O52" s="7">
        <v>3.78524464876407</v>
      </c>
      <c r="P52" s="26">
        <v>3.52245443139532</v>
      </c>
      <c r="Q52" s="26">
        <v>3.59642324888227</v>
      </c>
      <c r="R52" s="26">
        <v>3.53561325851207</v>
      </c>
      <c r="S52" s="26">
        <v>3.80730593607306</v>
      </c>
      <c r="T52" s="26">
        <v>2.99120693864203</v>
      </c>
      <c r="U52" s="31">
        <v>2.757342544</v>
      </c>
      <c r="V52" s="26">
        <v>2.635850727</v>
      </c>
    </row>
    <row r="53" spans="1:22" ht="11.25">
      <c r="A53" s="4" t="s">
        <v>22</v>
      </c>
      <c r="B53" s="8" t="s">
        <v>9</v>
      </c>
      <c r="C53" s="26">
        <v>4.32006357373214</v>
      </c>
      <c r="D53" s="26">
        <v>4.28060922825893</v>
      </c>
      <c r="E53" s="26">
        <v>4.18974915200152</v>
      </c>
      <c r="F53" s="26">
        <v>4.40146111940402</v>
      </c>
      <c r="G53" s="26">
        <v>5.00556413552446</v>
      </c>
      <c r="H53" s="26">
        <v>10.9363133676192</v>
      </c>
      <c r="I53" s="26">
        <v>4.66936588973374</v>
      </c>
      <c r="J53" s="26">
        <v>4.88173581157687</v>
      </c>
      <c r="K53" s="26">
        <v>4.76845948535992</v>
      </c>
      <c r="L53" s="7">
        <v>4.93245672197413</v>
      </c>
      <c r="M53" s="7">
        <v>5.12592846107526</v>
      </c>
      <c r="N53" s="7">
        <v>5.11477676453277</v>
      </c>
      <c r="O53" s="7">
        <v>4.88602153332759</v>
      </c>
      <c r="P53" s="26">
        <v>4.55923612625627</v>
      </c>
      <c r="Q53" s="26">
        <v>4.59438943894389</v>
      </c>
      <c r="R53" s="26">
        <v>4.38656819563208</v>
      </c>
      <c r="S53" s="26">
        <v>3.82651006711409</v>
      </c>
      <c r="T53" s="26">
        <v>4.91666371417147</v>
      </c>
      <c r="U53" s="31">
        <v>4.838406439</v>
      </c>
      <c r="V53" s="26">
        <v>4.619152084</v>
      </c>
    </row>
    <row r="54" spans="1:22" ht="11.25">
      <c r="A54" s="4" t="s">
        <v>23</v>
      </c>
      <c r="B54" s="8" t="s">
        <v>9</v>
      </c>
      <c r="C54" s="26">
        <v>5.13674505430676</v>
      </c>
      <c r="D54" s="26">
        <v>5.08678101785371</v>
      </c>
      <c r="E54" s="26">
        <v>5.08445688755974</v>
      </c>
      <c r="F54" s="26">
        <v>5.0312807495563</v>
      </c>
      <c r="G54" s="26">
        <v>4.9673770210821</v>
      </c>
      <c r="H54" s="26">
        <v>4.93754443444869</v>
      </c>
      <c r="I54" s="26">
        <v>4.75928823972642</v>
      </c>
      <c r="J54" s="26">
        <v>4.71422494589276</v>
      </c>
      <c r="K54" s="26">
        <v>4.6709220978462</v>
      </c>
      <c r="L54" s="7">
        <v>5.30985034686368</v>
      </c>
      <c r="M54" s="7">
        <v>5.00250715275934</v>
      </c>
      <c r="N54" s="7">
        <v>4.86214363405945</v>
      </c>
      <c r="O54" s="7">
        <v>4.69603880155345</v>
      </c>
      <c r="P54" s="26">
        <v>4.52464881359499</v>
      </c>
      <c r="Q54" s="26">
        <v>4.5741116751269</v>
      </c>
      <c r="R54" s="26">
        <v>4.28092513126204</v>
      </c>
      <c r="S54" s="26">
        <v>4.21709844559585</v>
      </c>
      <c r="T54" s="26">
        <v>4.14904435347188</v>
      </c>
      <c r="U54" s="31">
        <v>4.224163096</v>
      </c>
      <c r="V54" s="26">
        <v>3.968245556</v>
      </c>
    </row>
    <row r="55" spans="1:22" ht="11.25">
      <c r="A55" s="11" t="s">
        <v>24</v>
      </c>
      <c r="B55" s="9" t="s">
        <v>11</v>
      </c>
      <c r="C55" s="25">
        <v>4.26511735092776</v>
      </c>
      <c r="D55" s="25">
        <v>4.16798270637266</v>
      </c>
      <c r="E55" s="25">
        <v>4.46828886420387</v>
      </c>
      <c r="F55" s="25">
        <v>4.5159398854519</v>
      </c>
      <c r="G55" s="25">
        <v>4.92837680031141</v>
      </c>
      <c r="H55" s="25">
        <v>4.91393884564261</v>
      </c>
      <c r="I55" s="25">
        <v>4.73529179499329</v>
      </c>
      <c r="J55" s="25">
        <v>4.77601843266625</v>
      </c>
      <c r="K55" s="25">
        <v>4.65501429310126</v>
      </c>
      <c r="L55" s="14">
        <v>4.87686956807736</v>
      </c>
      <c r="M55" s="14">
        <v>4.75139974016563</v>
      </c>
      <c r="N55" s="14">
        <v>4.51896264008443</v>
      </c>
      <c r="O55" s="14">
        <v>4.22244832387276</v>
      </c>
      <c r="P55" s="25">
        <v>3.95869562001999</v>
      </c>
      <c r="Q55" s="25">
        <v>4.01912894961571</v>
      </c>
      <c r="R55" s="25">
        <v>3.88134362895062</v>
      </c>
      <c r="S55" s="25">
        <v>3.88118466898955</v>
      </c>
      <c r="T55" s="25">
        <v>3.68686445382248</v>
      </c>
      <c r="U55" s="30">
        <v>3.547332182</v>
      </c>
      <c r="V55" s="25">
        <v>3.379337593</v>
      </c>
    </row>
    <row r="56" spans="1:22" ht="11.25">
      <c r="A56" s="4" t="s">
        <v>25</v>
      </c>
      <c r="B56" s="8" t="s">
        <v>9</v>
      </c>
      <c r="C56" s="26">
        <v>4.40453447827582</v>
      </c>
      <c r="D56" s="26">
        <v>4.36575620714416</v>
      </c>
      <c r="E56" s="26">
        <v>4.30800994281523</v>
      </c>
      <c r="F56" s="26">
        <v>3.67829831162304</v>
      </c>
      <c r="G56" s="26">
        <v>4.19797804558925</v>
      </c>
      <c r="H56" s="26">
        <v>4.14736863164844</v>
      </c>
      <c r="I56" s="26">
        <v>4.25994024047873</v>
      </c>
      <c r="J56" s="26">
        <v>5.08619411929391</v>
      </c>
      <c r="K56" s="26">
        <v>4.88345239476461</v>
      </c>
      <c r="L56" s="7">
        <v>5.16811414964605</v>
      </c>
      <c r="M56" s="7">
        <v>6.1962752041681</v>
      </c>
      <c r="N56" s="7">
        <v>7.45840025758297</v>
      </c>
      <c r="O56" s="7">
        <v>6.22490330050405</v>
      </c>
      <c r="P56" s="26">
        <v>6.08367973991057</v>
      </c>
      <c r="Q56" s="26">
        <v>6.19126394052045</v>
      </c>
      <c r="R56" s="26">
        <v>5.77089873368139</v>
      </c>
      <c r="S56" s="26">
        <v>5.68239700374532</v>
      </c>
      <c r="T56" s="26">
        <v>4.89357518325504</v>
      </c>
      <c r="U56" s="31">
        <v>4.787553155</v>
      </c>
      <c r="V56" s="26">
        <v>4.442902165</v>
      </c>
    </row>
    <row r="57" spans="1:22" ht="11.25">
      <c r="A57" s="4" t="s">
        <v>26</v>
      </c>
      <c r="B57" s="8" t="s">
        <v>9</v>
      </c>
      <c r="C57" s="26">
        <v>3.94192388078317</v>
      </c>
      <c r="D57" s="26">
        <v>3.70985695931886</v>
      </c>
      <c r="E57" s="26">
        <v>3.66697494333619</v>
      </c>
      <c r="F57" s="26">
        <v>4.09680526338488</v>
      </c>
      <c r="G57" s="26">
        <v>4.41493703885468</v>
      </c>
      <c r="H57" s="26">
        <v>4.39079268492482</v>
      </c>
      <c r="I57" s="26">
        <v>3.89607055760309</v>
      </c>
      <c r="J57" s="26">
        <v>3.83891551376697</v>
      </c>
      <c r="K57" s="26">
        <v>3.57515700341648</v>
      </c>
      <c r="L57" s="7">
        <v>3.61425847624818</v>
      </c>
      <c r="M57" s="7">
        <v>3.6165946648798</v>
      </c>
      <c r="N57" s="7">
        <v>3.72006026913285</v>
      </c>
      <c r="O57" s="7">
        <v>3.70139568419426</v>
      </c>
      <c r="P57" s="26">
        <v>3.4494892506976</v>
      </c>
      <c r="Q57" s="26">
        <v>3.38376963350785</v>
      </c>
      <c r="R57" s="26">
        <v>3.16384808345598</v>
      </c>
      <c r="S57" s="26">
        <v>3.09226666666667</v>
      </c>
      <c r="T57" s="26">
        <v>2.87071319448733</v>
      </c>
      <c r="U57" s="31">
        <v>3.10679664</v>
      </c>
      <c r="V57" s="26">
        <v>3.031569576</v>
      </c>
    </row>
    <row r="58" spans="1:22" ht="11.25">
      <c r="A58" s="4" t="s">
        <v>27</v>
      </c>
      <c r="B58" s="8" t="s">
        <v>9</v>
      </c>
      <c r="C58" s="26">
        <v>4.04036807683668</v>
      </c>
      <c r="D58" s="26">
        <v>3.50718134302448</v>
      </c>
      <c r="E58" s="26">
        <v>3.64609725708086</v>
      </c>
      <c r="F58" s="26">
        <v>4.27325460084297</v>
      </c>
      <c r="G58" s="26">
        <v>4.51905823175241</v>
      </c>
      <c r="H58" s="26">
        <v>4.30265699840455</v>
      </c>
      <c r="I58" s="26">
        <v>4.05879696189265</v>
      </c>
      <c r="J58" s="26">
        <v>3.92126634835319</v>
      </c>
      <c r="K58" s="26">
        <v>3.77684926395528</v>
      </c>
      <c r="L58" s="7">
        <v>4.13109424341886</v>
      </c>
      <c r="M58" s="7">
        <v>4.42502856374756</v>
      </c>
      <c r="N58" s="7">
        <v>4.27645035476044</v>
      </c>
      <c r="O58" s="7">
        <v>4.11224390373526</v>
      </c>
      <c r="P58" s="26">
        <v>4.07597295010275</v>
      </c>
      <c r="Q58" s="26">
        <v>3.96067615658363</v>
      </c>
      <c r="R58" s="26">
        <v>3.95972391</v>
      </c>
      <c r="S58" s="26">
        <v>3.51083481349911</v>
      </c>
      <c r="T58" s="26">
        <v>3.23736030895585</v>
      </c>
      <c r="U58" s="31">
        <v>3.158571974</v>
      </c>
      <c r="V58" s="26">
        <v>3.002381142</v>
      </c>
    </row>
    <row r="59" spans="1:22" ht="11.25">
      <c r="A59" s="11" t="s">
        <v>28</v>
      </c>
      <c r="B59" s="9" t="s">
        <v>11</v>
      </c>
      <c r="C59" s="25">
        <v>4.14270355224428</v>
      </c>
      <c r="D59" s="25">
        <v>3.86564949834875</v>
      </c>
      <c r="E59" s="25">
        <v>3.88648518429294</v>
      </c>
      <c r="F59" s="25">
        <v>4.01490403918734</v>
      </c>
      <c r="G59" s="25">
        <v>4.37710806854165</v>
      </c>
      <c r="H59" s="25">
        <v>4.27088523420425</v>
      </c>
      <c r="I59" s="25">
        <v>4.08724609590957</v>
      </c>
      <c r="J59" s="25">
        <v>4.31573994786297</v>
      </c>
      <c r="K59" s="25">
        <v>4.12215901650594</v>
      </c>
      <c r="L59" s="14">
        <v>4.370680798194</v>
      </c>
      <c r="M59" s="14">
        <v>4.85741104832398</v>
      </c>
      <c r="N59" s="14">
        <v>5.29198722959853</v>
      </c>
      <c r="O59" s="14">
        <v>4.77191757505717</v>
      </c>
      <c r="P59" s="25">
        <v>4.64302491167776</v>
      </c>
      <c r="Q59" s="25">
        <v>4.62172739541161</v>
      </c>
      <c r="R59" s="25">
        <v>4.413412076</v>
      </c>
      <c r="S59" s="25">
        <v>4.19198369565217</v>
      </c>
      <c r="T59" s="25">
        <v>3.7452564456332</v>
      </c>
      <c r="U59" s="30">
        <v>3.737681446</v>
      </c>
      <c r="V59" s="25">
        <v>3.534880184</v>
      </c>
    </row>
    <row r="60" spans="1:22" ht="11.25">
      <c r="A60" s="4" t="s">
        <v>29</v>
      </c>
      <c r="B60" s="8" t="s">
        <v>9</v>
      </c>
      <c r="C60" s="26">
        <v>5.11518440015268</v>
      </c>
      <c r="D60" s="26">
        <v>4.79129168521578</v>
      </c>
      <c r="E60" s="26">
        <v>4.83531402938249</v>
      </c>
      <c r="F60" s="26">
        <v>4.99970186358195</v>
      </c>
      <c r="G60" s="26">
        <v>4.99530256977066</v>
      </c>
      <c r="H60" s="26">
        <v>4.73290865857795</v>
      </c>
      <c r="I60" s="26">
        <v>4.50646861301549</v>
      </c>
      <c r="J60" s="26">
        <v>4.57830921508315</v>
      </c>
      <c r="K60" s="26">
        <v>4.41466832191668</v>
      </c>
      <c r="L60" s="7">
        <v>4.53325802774281</v>
      </c>
      <c r="M60" s="7">
        <v>4.48569630071996</v>
      </c>
      <c r="N60" s="7">
        <v>4.30481505567954</v>
      </c>
      <c r="O60" s="7">
        <v>4.54144917074782</v>
      </c>
      <c r="P60" s="26">
        <v>4.28366682034139</v>
      </c>
      <c r="Q60" s="26">
        <v>4.05766990291262</v>
      </c>
      <c r="R60" s="26">
        <v>4.12152499351287</v>
      </c>
      <c r="S60" s="26">
        <v>3.86921568627451</v>
      </c>
      <c r="T60" s="26">
        <v>4.04649084123324</v>
      </c>
      <c r="U60" s="31">
        <v>4.216055247</v>
      </c>
      <c r="V60" s="26">
        <v>4.106376951</v>
      </c>
    </row>
    <row r="61" spans="1:22" ht="11.25">
      <c r="A61" s="4" t="s">
        <v>30</v>
      </c>
      <c r="B61" s="8" t="s">
        <v>9</v>
      </c>
      <c r="C61" s="26">
        <v>5.56189334587678</v>
      </c>
      <c r="D61" s="26">
        <v>5.49801493170866</v>
      </c>
      <c r="E61" s="26">
        <v>5.43516534371573</v>
      </c>
      <c r="F61" s="26">
        <v>5.14718457932172</v>
      </c>
      <c r="G61" s="26">
        <v>5.40067124982255</v>
      </c>
      <c r="H61" s="26">
        <v>5.28146107983411</v>
      </c>
      <c r="I61" s="26">
        <v>5.31468062524744</v>
      </c>
      <c r="J61" s="26">
        <v>5.56405485673216</v>
      </c>
      <c r="K61" s="26">
        <v>5.50389783670397</v>
      </c>
      <c r="L61" s="7">
        <v>5.49657260414323</v>
      </c>
      <c r="M61" s="7">
        <v>5.51706715653566</v>
      </c>
      <c r="N61" s="7">
        <v>5.52962856928435</v>
      </c>
      <c r="O61" s="7">
        <v>5.83944639554457</v>
      </c>
      <c r="P61" s="26">
        <v>5.76494501310278</v>
      </c>
      <c r="Q61" s="26">
        <v>5.64362606232295</v>
      </c>
      <c r="R61" s="26">
        <v>5.7819611976981</v>
      </c>
      <c r="S61" s="26">
        <v>5.78202898550725</v>
      </c>
      <c r="T61" s="26">
        <v>5.71728367302851</v>
      </c>
      <c r="U61" s="31">
        <v>5.646976225</v>
      </c>
      <c r="V61" s="26">
        <v>5.540864552</v>
      </c>
    </row>
    <row r="62" spans="1:22" ht="11.25">
      <c r="A62" s="4" t="s">
        <v>41</v>
      </c>
      <c r="B62" s="8" t="s">
        <v>9</v>
      </c>
      <c r="C62" s="26">
        <v>8.03090660455496</v>
      </c>
      <c r="D62" s="26">
        <v>7.81708200470967</v>
      </c>
      <c r="E62" s="26">
        <v>7.46209476221722</v>
      </c>
      <c r="F62" s="26">
        <v>7.2038373680203</v>
      </c>
      <c r="G62" s="26">
        <v>7.28147482647238</v>
      </c>
      <c r="H62" s="26">
        <v>6.96750894039035</v>
      </c>
      <c r="I62" s="26">
        <v>6.05020543731157</v>
      </c>
      <c r="J62" s="26">
        <v>6.92051323205907</v>
      </c>
      <c r="K62" s="26">
        <v>6.72150383565359</v>
      </c>
      <c r="L62" s="7">
        <v>6.55627778709097</v>
      </c>
      <c r="M62" s="7">
        <v>6.66645366580401</v>
      </c>
      <c r="N62" s="7">
        <v>6.98198867560714</v>
      </c>
      <c r="O62" s="7">
        <v>7.21313471360651</v>
      </c>
      <c r="P62" s="26">
        <v>7.12421660791226</v>
      </c>
      <c r="Q62" s="26">
        <v>7.18353808353808</v>
      </c>
      <c r="R62" s="26">
        <v>6.36589265096267</v>
      </c>
      <c r="S62" s="26">
        <v>6.08908188585608</v>
      </c>
      <c r="T62" s="26">
        <v>6.35793375884207</v>
      </c>
      <c r="U62" s="31">
        <v>6.206318423</v>
      </c>
      <c r="V62" s="26">
        <v>6.148663563</v>
      </c>
    </row>
    <row r="63" spans="1:22" ht="11.25">
      <c r="A63" s="11" t="s">
        <v>31</v>
      </c>
      <c r="B63" s="9" t="s">
        <v>11</v>
      </c>
      <c r="C63" s="25">
        <v>6.15523320726101</v>
      </c>
      <c r="D63" s="25">
        <v>5.94040996070208</v>
      </c>
      <c r="E63" s="25">
        <v>5.8289401946824</v>
      </c>
      <c r="F63" s="25">
        <v>5.73019036893606</v>
      </c>
      <c r="G63" s="25">
        <v>5.82727540060089</v>
      </c>
      <c r="H63" s="25">
        <v>5.59106819802354</v>
      </c>
      <c r="I63" s="25">
        <v>5.22308965329402</v>
      </c>
      <c r="J63" s="25">
        <v>5.59771706899917</v>
      </c>
      <c r="K63" s="25">
        <v>5.45632328621487</v>
      </c>
      <c r="L63" s="14">
        <v>5.45030697031215</v>
      </c>
      <c r="M63" s="14">
        <v>5.4732887549473</v>
      </c>
      <c r="N63" s="14">
        <v>5.50629474885425</v>
      </c>
      <c r="O63" s="14">
        <v>5.75280123422976</v>
      </c>
      <c r="P63" s="25">
        <v>5.59931841562785</v>
      </c>
      <c r="Q63" s="25">
        <v>5.49458823529412</v>
      </c>
      <c r="R63" s="25">
        <v>5.29705095865154</v>
      </c>
      <c r="S63" s="25">
        <v>5.10492845786964</v>
      </c>
      <c r="T63" s="25">
        <v>5.24451385914434</v>
      </c>
      <c r="U63" s="30">
        <v>5.244973127</v>
      </c>
      <c r="V63" s="25">
        <v>5.152510235</v>
      </c>
    </row>
    <row r="64" spans="1:22" ht="11.25">
      <c r="A64" s="13" t="s">
        <v>32</v>
      </c>
      <c r="B64" s="9" t="s">
        <v>7</v>
      </c>
      <c r="C64" s="25">
        <v>4.83468499704721</v>
      </c>
      <c r="D64" s="25">
        <v>4.63241591527409</v>
      </c>
      <c r="E64" s="25">
        <v>4.69547712683488</v>
      </c>
      <c r="F64" s="25">
        <v>4.72538598303206</v>
      </c>
      <c r="G64" s="25">
        <v>5.0167324445088</v>
      </c>
      <c r="H64" s="25">
        <v>4.8962528862528</v>
      </c>
      <c r="I64" s="25">
        <v>4.65411251181134</v>
      </c>
      <c r="J64" s="25">
        <v>4.87312935801206</v>
      </c>
      <c r="K64" s="25">
        <v>4.71943945656489</v>
      </c>
      <c r="L64" s="14">
        <v>4.87687324248002</v>
      </c>
      <c r="M64" s="14">
        <v>5.02766601702672</v>
      </c>
      <c r="N64" s="14">
        <v>5.13093519417265</v>
      </c>
      <c r="O64" s="14">
        <v>4.92534326731075</v>
      </c>
      <c r="P64" s="25">
        <v>4.74877514110038</v>
      </c>
      <c r="Q64" s="25">
        <v>4.72540733197556</v>
      </c>
      <c r="R64" s="25">
        <v>4.542217111</v>
      </c>
      <c r="S64" s="25">
        <v>4.39613202681795</v>
      </c>
      <c r="T64" s="25">
        <v>4.21375548175863</v>
      </c>
      <c r="U64" s="30">
        <v>4.170055715</v>
      </c>
      <c r="V64" s="25">
        <v>4.013855059</v>
      </c>
    </row>
    <row r="65" spans="1:22" ht="11.25">
      <c r="A65" s="5" t="s">
        <v>33</v>
      </c>
      <c r="B65" s="9" t="s">
        <v>34</v>
      </c>
      <c r="C65" s="25">
        <v>4.93897213441284</v>
      </c>
      <c r="D65" s="25">
        <v>4.82764520370917</v>
      </c>
      <c r="E65" s="25">
        <v>4.89921477919095</v>
      </c>
      <c r="F65" s="25">
        <v>4.86914175983273</v>
      </c>
      <c r="G65" s="25">
        <v>4.98880898187797</v>
      </c>
      <c r="H65" s="25">
        <v>4.89110402140743</v>
      </c>
      <c r="I65" s="25">
        <v>4.63372646057104</v>
      </c>
      <c r="J65" s="25">
        <v>4.61131924511359</v>
      </c>
      <c r="K65" s="25">
        <v>4.65308081498374</v>
      </c>
      <c r="L65" s="14">
        <v>4.58931543001678</v>
      </c>
      <c r="M65" s="14">
        <v>4.60274941367635</v>
      </c>
      <c r="N65" s="14">
        <v>4.72334454820838</v>
      </c>
      <c r="O65" s="14">
        <v>4.65072769777593</v>
      </c>
      <c r="P65" s="25">
        <v>4.55645695428669</v>
      </c>
      <c r="Q65" s="25">
        <v>4.46786981648586</v>
      </c>
      <c r="R65" s="25">
        <v>4.347666185</v>
      </c>
      <c r="S65" s="25">
        <v>4.26066225165563</v>
      </c>
      <c r="T65" s="25">
        <v>4.14455873671813</v>
      </c>
      <c r="U65" s="30">
        <v>4.178511039</v>
      </c>
      <c r="V65" s="25">
        <v>4.091518073</v>
      </c>
    </row>
  </sheetData>
  <sheetProtection/>
  <mergeCells count="21">
    <mergeCell ref="T2:T3"/>
    <mergeCell ref="U2:U3"/>
    <mergeCell ref="V2:V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2:B2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2020-11-16T10:09:23Z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