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'Fedőlap'!$A$1:$N$42</definedName>
    <definedName name="COVER">#REF!</definedName>
    <definedName name="_xlnm.Print_Area" localSheetId="1">'1. Tábla'!$C$1:$Q$38</definedName>
    <definedName name="_xlnm.Print_Area" localSheetId="2">'2A Tábla'!$C$1:$R$83</definedName>
    <definedName name="_xlnm.Print_Area" localSheetId="3">'2B Tábla'!$C$1:$R$47</definedName>
    <definedName name="_xlnm.Print_Area" localSheetId="4">'2C Tábla'!$C$1:$R$49</definedName>
    <definedName name="_xlnm.Print_Area" localSheetId="5">'2D Tábla'!$C$1:$R$49</definedName>
    <definedName name="_xlnm.Print_Area" localSheetId="6">'3A Tábla'!$C$2:$R$53</definedName>
    <definedName name="_xlnm.Print_Area" localSheetId="7">'3B Tábla'!$C$1:$R$58</definedName>
    <definedName name="_xlnm.Print_Area" localSheetId="8">'3C Tábla'!$C$1:$R$58</definedName>
    <definedName name="_xlnm.Print_Area" localSheetId="9">'3D Tábla'!$C$1:$R$58</definedName>
    <definedName name="_xlnm.Print_Area" localSheetId="10">'3E Tábla'!$C$1:$R$58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Tábla'!$A$1:$S$83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Tábla'!$B$1:$S$47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Tábla'!$B$1:$S$49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Tábla'!$B$1:$S$49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Tábla'!$B$2:$T$59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Tábla'!$B$2:$T$59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Tábla'!$B$1:$T$59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Tábla'!$B$1:$T$60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Tábla'!$B$2:$T$54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<sst xmlns="http://schemas.openxmlformats.org/spreadsheetml/2006/main" count="1720" uniqueCount="517">
  <si>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</si>
  <si>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</si>
  <si>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</si>
  <si>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</si>
  <si>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</si>
  <si>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</si>
  <si>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</si>
  <si>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</si>
  <si>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</si>
  <si>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</si>
  <si>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</si>
  <si>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</si>
  <si>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</si>
  <si>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</si>
  <si>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</si>
  <si>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</si>
  <si>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</si>
  <si>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</si>
  <si>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</si>
  <si>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</si>
  <si>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</si>
  <si>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</si>
  <si>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</si>
  <si>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</si>
  <si>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</si>
  <si>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</si>
  <si>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</si>
  <si>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</si>
  <si>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</si>
  <si>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</si>
  <si>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</si>
  <si>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</si>
  <si>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</si>
  <si>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</si>
  <si>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</si>
  <si>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</si>
  <si>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</si>
  <si>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</si>
  <si>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</si>
  <si>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</si>
  <si>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</si>
  <si>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</si>
  <si>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</si>
  <si>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</si>
  <si>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</si>
  <si>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</si>
  <si>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</si>
  <si>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</si>
  <si>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</si>
  <si>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</si>
  <si>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</si>
  <si>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</si>
  <si>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</si>
  <si>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</si>
  <si>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</si>
  <si>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</si>
  <si>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</si>
  <si>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</si>
  <si>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</si>
  <si>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</si>
  <si>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</si>
  <si>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</si>
  <si>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</si>
  <si>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</si>
  <si>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</si>
  <si>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</si>
  <si>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</si>
  <si>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</si>
  <si>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</si>
  <si>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</si>
  <si>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</si>
  <si>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</si>
  <si>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</si>
  <si>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</si>
  <si>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</si>
  <si>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</si>
  <si>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</si>
  <si>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</si>
  <si>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</si>
  <si>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</si>
  <si>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</si>
  <si>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</si>
  <si>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</si>
  <si>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</si>
  <si>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</si>
  <si>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</si>
  <si>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</si>
  <si>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</si>
  <si>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</si>
  <si>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</si>
  <si>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</si>
  <si>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</si>
  <si>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</si>
  <si>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</si>
  <si>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</si>
  <si>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</si>
  <si>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</si>
  <si>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</si>
  <si>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</si>
  <si>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</si>
  <si>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</si>
  <si>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</si>
  <si>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</si>
  <si>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</si>
  <si>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</si>
  <si>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</si>
  <si>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</si>
  <si>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</si>
  <si>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</si>
  <si>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</si>
  <si>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</si>
  <si>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</si>
  <si>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</si>
  <si>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</si>
  <si>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</si>
  <si>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</si>
  <si>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</si>
  <si>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</si>
  <si>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</si>
  <si>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</si>
  <si>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</si>
  <si>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</si>
  <si>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</si>
  <si>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</si>
  <si>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</si>
  <si>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</si>
  <si>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</si>
  <si>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</si>
  <si>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</si>
  <si>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</si>
  <si>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</si>
  <si>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</si>
  <si>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</si>
  <si>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</si>
  <si>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</si>
  <si>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</si>
  <si>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</si>
  <si>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</si>
  <si>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</si>
  <si>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</si>
  <si>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</si>
  <si>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</si>
  <si>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</si>
  <si>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</si>
  <si>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</si>
  <si>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</si>
  <si>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</si>
  <si>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</si>
  <si>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</si>
  <si>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</si>
  <si>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</si>
  <si>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</si>
  <si>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</si>
  <si>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</si>
  <si>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</si>
  <si>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</si>
  <si>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</si>
  <si>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</si>
  <si>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</si>
  <si>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</si>
  <si>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</si>
  <si>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</si>
  <si>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</si>
  <si>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</si>
  <si>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</si>
  <si>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</si>
  <si>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</si>
  <si>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</si>
  <si>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</si>
  <si>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</si>
  <si>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</si>
  <si>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</si>
  <si>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</si>
  <si>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</si>
  <si>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</si>
  <si>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</si>
  <si>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</si>
  <si>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</si>
  <si>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</si>
  <si>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</si>
  <si>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</si>
  <si>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</si>
  <si>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</si>
  <si>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</si>
  <si>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</si>
  <si>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</si>
  <si>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</si>
  <si>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</si>
  <si>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</si>
  <si>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</si>
  <si>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</si>
  <si>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</si>
  <si>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</si>
  <si>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</si>
  <si>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</si>
  <si>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</si>
  <si>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</si>
  <si>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</si>
  <si>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</si>
  <si>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</si>
  <si>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</si>
  <si>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</si>
  <si>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</si>
  <si>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</si>
  <si>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</si>
  <si>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</si>
  <si>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</si>
  <si>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</si>
  <si>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</si>
  <si>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</si>
  <si>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</si>
  <si>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</si>
  <si>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</si>
  <si>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</si>
  <si>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</si>
  <si>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</si>
  <si>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</si>
  <si>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</si>
  <si>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</si>
  <si>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</si>
  <si>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</si>
  <si>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</si>
  <si>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</si>
  <si>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</si>
  <si>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</si>
  <si>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</si>
  <si>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</si>
  <si>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</si>
  <si>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</si>
  <si>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</si>
  <si>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</si>
  <si>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</si>
  <si>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</si>
  <si>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</si>
  <si>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</si>
  <si>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</si>
  <si>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</si>
  <si>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</si>
  <si>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</si>
  <si>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</si>
  <si>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</si>
  <si>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</si>
  <si>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</si>
  <si>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</si>
  <si>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</si>
  <si>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</si>
  <si>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</si>
  <si>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</si>
  <si>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</si>
  <si>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</si>
  <si>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</si>
  <si>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</si>
  <si>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</si>
  <si>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</si>
  <si>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</si>
  <si>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</si>
  <si>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</si>
  <si>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</si>
  <si>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</si>
  <si>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</si>
  <si>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</si>
  <si>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</si>
  <si>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</si>
  <si>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</si>
  <si>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</si>
  <si>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</si>
  <si>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</si>
  <si>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</si>
  <si>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</si>
  <si>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</si>
  <si>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</si>
  <si>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</si>
  <si>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</si>
  <si>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</si>
  <si>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</si>
  <si>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</si>
  <si>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</si>
  <si>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</si>
  <si>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</si>
  <si>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</si>
  <si>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</si>
  <si>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</si>
  <si>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</si>
  <si>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</si>
  <si>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</si>
  <si>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</si>
  <si>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</si>
  <si>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</si>
  <si>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</si>
  <si>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</si>
  <si>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</si>
  <si>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</si>
  <si>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</si>
  <si>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</si>
  <si>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</si>
  <si>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</si>
  <si>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</si>
  <si>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</si>
  <si>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</si>
  <si>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</si>
  <si>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</si>
  <si>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</si>
  <si>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</si>
  <si>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</si>
  <si>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</si>
  <si>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</si>
  <si>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</si>
  <si>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</si>
  <si>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</si>
  <si>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</si>
  <si>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</si>
  <si>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</si>
  <si>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</si>
  <si>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</si>
  <si>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</si>
  <si>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</si>
  <si>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</si>
  <si>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</si>
  <si>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</si>
  <si>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</si>
  <si>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</si>
  <si>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</si>
  <si>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</si>
  <si>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</si>
  <si>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</si>
  <si>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</si>
  <si>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</si>
  <si>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</si>
  <si>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</si>
  <si>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</si>
  <si>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</si>
  <si>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</si>
  <si>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</si>
  <si>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</si>
  <si>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</si>
  <si>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</si>
  <si>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</si>
  <si>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</si>
  <si>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</si>
  <si>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</si>
  <si>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</si>
  <si>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</si>
  <si>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</si>
  <si>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</si>
  <si>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</si>
  <si>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</si>
  <si>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</si>
  <si>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</si>
  <si>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</si>
  <si>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</si>
  <si>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</si>
  <si>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</si>
  <si>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</si>
  <si>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</si>
  <si>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</si>
  <si>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</si>
  <si>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</si>
  <si>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</si>
  <si>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</si>
  <si>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</si>
  <si>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</si>
  <si>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</si>
  <si>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</si>
  <si>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</si>
  <si>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</si>
  <si>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EU transzferekhez kapcsolódóan</t>
  </si>
  <si>
    <t>Memorandum tétel: P.2-höz kapcsolódóan</t>
  </si>
  <si>
    <t>Memorandum tétel: D.1-hez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</si>
  <si>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</si>
  <si>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</si>
  <si>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</si>
  <si>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</si>
  <si>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</si>
  <si>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</si>
  <si>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</si>
  <si>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</si>
  <si>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</si>
  <si>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</si>
  <si>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</si>
  <si>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</si>
  <si>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</si>
  <si>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</si>
  <si>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</si>
  <si>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</si>
  <si>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</si>
  <si>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</si>
  <si>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</si>
  <si>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</si>
  <si>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</si>
  <si>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</si>
  <si>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</si>
  <si>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</si>
  <si>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</si>
  <si>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</si>
  <si>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</si>
  <si>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</si>
  <si>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</si>
  <si>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</si>
  <si>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</si>
  <si>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</si>
  <si>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</si>
  <si>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</si>
  <si>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</si>
  <si>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</si>
  <si>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</si>
  <si>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</si>
  <si>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</si>
  <si>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</si>
  <si>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</si>
  <si>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</si>
  <si>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</si>
  <si>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</si>
  <si>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</si>
  <si>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</si>
  <si>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</si>
  <si>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</si>
  <si>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</si>
  <si>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</si>
  <si>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</si>
  <si>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</si>
  <si>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</si>
  <si>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</si>
  <si>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</si>
  <si>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</si>
  <si>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</si>
  <si>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</si>
  <si>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</si>
  <si>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</si>
  <si>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</si>
  <si>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</si>
  <si>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</si>
  <si>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</si>
  <si>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</si>
  <si>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</si>
  <si>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</si>
  <si>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</si>
  <si>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</si>
  <si>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</si>
  <si>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</si>
  <si>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</si>
  <si>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</si>
  <si>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</si>
  <si>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</si>
  <si>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</si>
  <si>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</si>
  <si>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</si>
  <si>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</si>
  <si>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</si>
  <si>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</si>
  <si>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</si>
  <si>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</si>
  <si>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</si>
  <si>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</si>
  <si>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</si>
  <si>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</si>
  <si>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</si>
  <si>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</si>
  <si>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</si>
  <si>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</si>
  <si>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</si>
  <si>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</si>
  <si>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</si>
  <si>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</si>
  <si>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</si>
  <si>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</si>
  <si>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</si>
  <si>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</si>
  <si>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</si>
  <si>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</si>
  <si>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</si>
  <si>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</si>
  <si>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</si>
  <si>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</si>
  <si>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</si>
  <si>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</si>
  <si>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</si>
  <si>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</si>
  <si>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</si>
  <si>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</si>
  <si>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</si>
  <si>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</si>
  <si>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</si>
  <si>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</si>
  <si>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</si>
  <si>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</si>
  <si>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</si>
  <si>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</si>
  <si>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</si>
  <si>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 xml:space="preserve">   Részletező sor 20</t>
  </si>
  <si>
    <t xml:space="preserve">   Részletező sor 21</t>
  </si>
  <si>
    <t xml:space="preserve">   Részletező sor 22</t>
  </si>
  <si>
    <t>Állami követelés elengedése: 2003: az Orosz köztársasággal szembeni, 2004: régi kormányzati követelés, 2006: Irak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</si>
  <si>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</si>
  <si>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</si>
  <si>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</si>
  <si>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</si>
  <si>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</si>
  <si>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 xml:space="preserve">   Részletező sor 23</t>
  </si>
  <si>
    <t xml:space="preserve">   Részletező sor 24</t>
  </si>
  <si>
    <t xml:space="preserve">   Részletező sor 25</t>
  </si>
  <si>
    <t xml:space="preserve">   Részletező sor 26</t>
  </si>
  <si>
    <t>Visszamenőleges adatok 1995-2008</t>
  </si>
  <si>
    <t>MAGYARORSZÁG</t>
  </si>
  <si>
    <t xml:space="preserve">   Részletező sor 27</t>
  </si>
  <si>
    <t>D.62-höz, D.63-höz és D.75-hoz kapcsolódóan</t>
  </si>
  <si>
    <t>P.2-höz kapcsolódóan</t>
  </si>
  <si>
    <t>D.1-hez kapcsolódóan</t>
  </si>
  <si>
    <t>D.211-hez kapcsolódóan</t>
  </si>
  <si>
    <t>D.3-hoz kapcsolódóan</t>
  </si>
  <si>
    <t>P.51-hez kapcsolódóan</t>
  </si>
  <si>
    <t>Önkormányzatba sorolt vállalatok</t>
  </si>
  <si>
    <t>Önkormányzatba sorolt nonprofit intézmények</t>
  </si>
  <si>
    <t>Konszolidációhoz kapcsolódó eredményszemléletű korrekció</t>
  </si>
  <si>
    <t>PPP projektek átsorolása</t>
  </si>
  <si>
    <t>MÁV Cargo privatizációs bevételének átutalása a MÁV részére</t>
  </si>
  <si>
    <t>Dátum: 2013.04.11.</t>
  </si>
  <si>
    <t>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</si>
</sst>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90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sz val="26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6" fillId="33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24" fillId="0" borderId="28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/>
      <protection/>
    </xf>
    <xf numFmtId="0" fontId="29" fillId="0" borderId="28" xfId="0" applyFont="1" applyFill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8" xfId="0" applyFont="1" applyFill="1" applyBorder="1" applyAlignment="1" applyProtection="1">
      <alignment horizontal="centerContinuous" vertical="center"/>
      <protection/>
    </xf>
    <xf numFmtId="0" fontId="16" fillId="0" borderId="39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24" fillId="0" borderId="41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15" fillId="0" borderId="28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8" fillId="33" borderId="42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 horizontal="centerContinuous"/>
      <protection locked="0"/>
    </xf>
    <xf numFmtId="0" fontId="1" fillId="34" borderId="44" xfId="0" applyFont="1" applyFill="1" applyBorder="1" applyAlignment="1" applyProtection="1">
      <alignment horizontal="centerContinuous"/>
      <protection locked="0"/>
    </xf>
    <xf numFmtId="0" fontId="8" fillId="0" borderId="43" xfId="0" applyFont="1" applyFill="1" applyBorder="1" applyAlignment="1" applyProtection="1">
      <alignment/>
      <protection locked="0"/>
    </xf>
    <xf numFmtId="0" fontId="29" fillId="0" borderId="44" xfId="0" applyFont="1" applyFill="1" applyBorder="1" applyAlignment="1" applyProtection="1">
      <alignment horizontal="centerContinuous"/>
      <protection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/>
      <protection locked="0"/>
    </xf>
    <xf numFmtId="0" fontId="24" fillId="0" borderId="43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Continuous"/>
      <protection locked="0"/>
    </xf>
    <xf numFmtId="0" fontId="29" fillId="0" borderId="18" xfId="0" applyFont="1" applyFill="1" applyBorder="1" applyAlignment="1" applyProtection="1">
      <alignment horizontal="centerContinuous"/>
      <protection locked="0"/>
    </xf>
    <xf numFmtId="0" fontId="8" fillId="0" borderId="41" xfId="0" applyFont="1" applyFill="1" applyBorder="1" applyAlignment="1" applyProtection="1">
      <alignment/>
      <protection locked="0"/>
    </xf>
    <xf numFmtId="0" fontId="8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2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1" fillId="34" borderId="47" xfId="0" applyFont="1" applyFill="1" applyBorder="1" applyAlignment="1" applyProtection="1">
      <alignment/>
      <protection locked="0"/>
    </xf>
    <xf numFmtId="0" fontId="38" fillId="0" borderId="0" xfId="0" applyFont="1" applyFill="1" applyAlignment="1">
      <alignment/>
    </xf>
    <xf numFmtId="0" fontId="13" fillId="0" borderId="48" xfId="0" applyFont="1" applyFill="1" applyBorder="1" applyAlignment="1" applyProtection="1">
      <alignment/>
      <protection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/>
      <protection locked="0"/>
    </xf>
    <xf numFmtId="0" fontId="1" fillId="0" borderId="5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2" fontId="13" fillId="0" borderId="2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33" borderId="53" xfId="0" applyNumberFormat="1" applyFont="1" applyFill="1" applyBorder="1" applyAlignment="1" applyProtection="1">
      <alignment/>
      <protection locked="0"/>
    </xf>
    <xf numFmtId="3" fontId="1" fillId="33" borderId="11" xfId="0" applyNumberFormat="1" applyFont="1" applyFill="1" applyBorder="1" applyAlignment="1" applyProtection="1">
      <alignment/>
      <protection locked="0"/>
    </xf>
    <xf numFmtId="3" fontId="1" fillId="33" borderId="25" xfId="0" applyNumberFormat="1" applyFont="1" applyFill="1" applyBorder="1" applyAlignment="1" applyProtection="1">
      <alignment/>
      <protection locked="0"/>
    </xf>
    <xf numFmtId="3" fontId="1" fillId="33" borderId="54" xfId="0" applyNumberFormat="1" applyFont="1" applyFill="1" applyBorder="1" applyAlignment="1" applyProtection="1">
      <alignment/>
      <protection locked="0"/>
    </xf>
    <xf numFmtId="3" fontId="1" fillId="34" borderId="11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0" fontId="1" fillId="34" borderId="44" xfId="0" applyFont="1" applyFill="1" applyBorder="1" applyAlignment="1" applyProtection="1">
      <alignment horizontal="left"/>
      <protection locked="0"/>
    </xf>
    <xf numFmtId="0" fontId="1" fillId="34" borderId="44" xfId="0" applyFont="1" applyFill="1" applyBorder="1" applyAlignment="1" applyProtection="1">
      <alignment horizontal="left" wrapText="1"/>
      <protection locked="0"/>
    </xf>
    <xf numFmtId="3" fontId="1" fillId="33" borderId="55" xfId="0" applyNumberFormat="1" applyFont="1" applyFill="1" applyBorder="1" applyAlignment="1" applyProtection="1">
      <alignment/>
      <protection locked="0"/>
    </xf>
    <xf numFmtId="3" fontId="1" fillId="33" borderId="52" xfId="0" applyNumberFormat="1" applyFont="1" applyFill="1" applyBorder="1" applyAlignment="1" applyProtection="1">
      <alignment/>
      <protection locked="0"/>
    </xf>
    <xf numFmtId="3" fontId="1" fillId="34" borderId="55" xfId="0" applyNumberFormat="1" applyFont="1" applyFill="1" applyBorder="1" applyAlignment="1" applyProtection="1">
      <alignment/>
      <protection locked="0"/>
    </xf>
    <xf numFmtId="3" fontId="1" fillId="33" borderId="56" xfId="0" applyNumberFormat="1" applyFont="1" applyFill="1" applyBorder="1" applyAlignment="1" applyProtection="1">
      <alignment/>
      <protection locked="0"/>
    </xf>
    <xf numFmtId="3" fontId="0" fillId="33" borderId="29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33" borderId="59" xfId="0" applyNumberFormat="1" applyFont="1" applyFill="1" applyBorder="1" applyAlignment="1" applyProtection="1">
      <alignment/>
      <protection locked="0"/>
    </xf>
    <xf numFmtId="3" fontId="3" fillId="33" borderId="6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33" borderId="52" xfId="0" applyNumberFormat="1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/>
    </xf>
    <xf numFmtId="0" fontId="0" fillId="0" borderId="63" xfId="0" applyFont="1" applyFill="1" applyBorder="1" applyAlignment="1" applyProtection="1">
      <alignment/>
      <protection/>
    </xf>
    <xf numFmtId="3" fontId="3" fillId="33" borderId="4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3" fillId="33" borderId="53" xfId="0" applyNumberFormat="1" applyFont="1" applyFill="1" applyBorder="1" applyAlignment="1" applyProtection="1">
      <alignment/>
      <protection locked="0"/>
    </xf>
    <xf numFmtId="0" fontId="3" fillId="33" borderId="42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39" fillId="0" borderId="0" xfId="54" applyFont="1" applyFill="1" applyAlignment="1">
      <alignment horizontal="centerContinuous"/>
      <protection/>
    </xf>
    <xf numFmtId="0" fontId="23" fillId="0" borderId="0" xfId="54" applyFont="1" applyFill="1" applyAlignment="1">
      <alignment horizontal="centerContinuous"/>
      <protection/>
    </xf>
    <xf numFmtId="0" fontId="0" fillId="0" borderId="0" xfId="55" applyFont="1" applyFill="1" applyAlignment="1" applyProtection="1">
      <alignment horizontal="left"/>
      <protection locked="0"/>
    </xf>
    <xf numFmtId="0" fontId="1" fillId="0" borderId="0" xfId="55" applyFill="1" applyAlignment="1" applyProtection="1">
      <alignment/>
      <protection/>
    </xf>
    <xf numFmtId="0" fontId="6" fillId="0" borderId="64" xfId="55" applyFont="1" applyFill="1" applyBorder="1" applyAlignment="1" applyProtection="1">
      <alignment/>
      <protection/>
    </xf>
    <xf numFmtId="0" fontId="11" fillId="0" borderId="18" xfId="55" applyFont="1" applyFill="1" applyBorder="1" applyAlignment="1" applyProtection="1">
      <alignment/>
      <protection/>
    </xf>
    <xf numFmtId="0" fontId="6" fillId="0" borderId="18" xfId="55" applyFont="1" applyFill="1" applyBorder="1" applyAlignment="1" applyProtection="1">
      <alignment/>
      <protection/>
    </xf>
    <xf numFmtId="0" fontId="6" fillId="0" borderId="65" xfId="55" applyFont="1" applyFill="1" applyBorder="1" applyAlignment="1" applyProtection="1">
      <alignment/>
      <protection/>
    </xf>
    <xf numFmtId="0" fontId="1" fillId="0" borderId="64" xfId="55" applyFill="1" applyBorder="1" applyAlignment="1" applyProtection="1">
      <alignment/>
      <protection/>
    </xf>
    <xf numFmtId="0" fontId="12" fillId="0" borderId="18" xfId="55" applyFont="1" applyFill="1" applyBorder="1" applyAlignment="1" applyProtection="1">
      <alignment/>
      <protection/>
    </xf>
    <xf numFmtId="0" fontId="1" fillId="0" borderId="10" xfId="55" applyFill="1" applyBorder="1" applyAlignment="1" applyProtection="1">
      <alignment/>
      <protection/>
    </xf>
    <xf numFmtId="0" fontId="1" fillId="0" borderId="0" xfId="55" applyFill="1" applyBorder="1" applyAlignment="1" applyProtection="1">
      <alignment/>
      <protection/>
    </xf>
    <xf numFmtId="0" fontId="27" fillId="0" borderId="18" xfId="55" applyFont="1" applyFill="1" applyBorder="1" applyAlignment="1" applyProtection="1">
      <alignment/>
      <protection/>
    </xf>
    <xf numFmtId="0" fontId="1" fillId="0" borderId="65" xfId="55" applyFill="1" applyBorder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0" fillId="0" borderId="0" xfId="55" applyFont="1" applyFill="1" applyAlignment="1" applyProtection="1">
      <alignment/>
      <protection/>
    </xf>
    <xf numFmtId="0" fontId="6" fillId="0" borderId="19" xfId="55" applyFont="1" applyFill="1" applyBorder="1" applyProtection="1">
      <alignment/>
      <protection/>
    </xf>
    <xf numFmtId="0" fontId="6" fillId="0" borderId="19" xfId="55" applyFont="1" applyFill="1" applyBorder="1" applyAlignment="1" applyProtection="1">
      <alignment horizontal="center"/>
      <protection/>
    </xf>
    <xf numFmtId="0" fontId="0" fillId="0" borderId="19" xfId="55" applyFont="1" applyFill="1" applyBorder="1" applyProtection="1">
      <alignment/>
      <protection/>
    </xf>
    <xf numFmtId="0" fontId="6" fillId="0" borderId="64" xfId="55" applyFont="1" applyFill="1" applyBorder="1" applyProtection="1">
      <alignment/>
      <protection/>
    </xf>
    <xf numFmtId="0" fontId="6" fillId="0" borderId="18" xfId="55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6" fillId="0" borderId="65" xfId="55" applyFont="1" applyFill="1" applyBorder="1" applyProtection="1">
      <alignment/>
      <protection/>
    </xf>
    <xf numFmtId="0" fontId="1" fillId="0" borderId="64" xfId="55" applyFill="1" applyBorder="1" applyProtection="1">
      <alignment/>
      <protection/>
    </xf>
    <xf numFmtId="0" fontId="11" fillId="0" borderId="18" xfId="55" applyFont="1" applyFill="1" applyBorder="1" applyProtection="1">
      <alignment/>
      <protection/>
    </xf>
    <xf numFmtId="0" fontId="12" fillId="0" borderId="0" xfId="55" applyFont="1" applyFill="1" applyBorder="1" applyProtection="1">
      <alignment/>
      <protection/>
    </xf>
    <xf numFmtId="0" fontId="12" fillId="0" borderId="18" xfId="55" applyFont="1" applyFill="1" applyBorder="1" applyProtection="1">
      <alignment/>
      <protection/>
    </xf>
    <xf numFmtId="0" fontId="1" fillId="0" borderId="66" xfId="55" applyFill="1" applyBorder="1" applyProtection="1">
      <alignment/>
      <protection/>
    </xf>
    <xf numFmtId="0" fontId="1" fillId="0" borderId="19" xfId="55" applyFill="1" applyBorder="1" applyProtection="1">
      <alignment/>
      <protection/>
    </xf>
    <xf numFmtId="0" fontId="1" fillId="0" borderId="65" xfId="55" applyFill="1" applyBorder="1" applyAlignment="1" applyProtection="1">
      <alignment horizontal="center"/>
      <protection/>
    </xf>
    <xf numFmtId="0" fontId="6" fillId="0" borderId="64" xfId="55" applyFont="1" applyFill="1" applyBorder="1" applyAlignment="1" applyProtection="1">
      <alignment horizontal="center"/>
      <protection/>
    </xf>
    <xf numFmtId="0" fontId="9" fillId="0" borderId="19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 vertical="center"/>
      <protection/>
    </xf>
    <xf numFmtId="0" fontId="6" fillId="0" borderId="0" xfId="55" applyFont="1" applyFill="1" applyBorder="1" applyAlignment="1" applyProtection="1">
      <alignment horizontal="centerContinuous" vertical="center"/>
      <protection/>
    </xf>
    <xf numFmtId="0" fontId="9" fillId="0" borderId="0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/>
      <protection/>
    </xf>
    <xf numFmtId="0" fontId="6" fillId="0" borderId="17" xfId="55" applyFont="1" applyFill="1" applyBorder="1" applyAlignment="1" applyProtection="1">
      <alignment horizontal="center" vertical="center"/>
      <protection/>
    </xf>
    <xf numFmtId="0" fontId="6" fillId="33" borderId="17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Alignment="1" applyProtection="1">
      <alignment horizontal="left"/>
      <protection/>
    </xf>
    <xf numFmtId="0" fontId="12" fillId="0" borderId="18" xfId="55" applyFont="1" applyFill="1" applyBorder="1" applyAlignment="1" applyProtection="1">
      <alignment horizontal="left"/>
      <protection/>
    </xf>
    <xf numFmtId="0" fontId="0" fillId="0" borderId="18" xfId="55" applyFont="1" applyFill="1" applyBorder="1" applyAlignment="1">
      <alignment horizontal="left"/>
      <protection/>
    </xf>
    <xf numFmtId="0" fontId="0" fillId="0" borderId="18" xfId="55" applyFont="1" applyFill="1" applyBorder="1" applyAlignment="1">
      <alignment horizontal="left" indent="1"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0" fillId="0" borderId="18" xfId="55" applyFont="1" applyFill="1" applyBorder="1" applyAlignment="1" applyProtection="1">
      <alignment horizontal="left"/>
      <protection/>
    </xf>
    <xf numFmtId="0" fontId="0" fillId="0" borderId="18" xfId="55" applyFont="1" applyFill="1" applyBorder="1">
      <alignment/>
      <protection/>
    </xf>
    <xf numFmtId="0" fontId="0" fillId="0" borderId="18" xfId="55" applyNumberFormat="1" applyFont="1" applyFill="1" applyBorder="1" applyAlignment="1" applyProtection="1">
      <alignment horizontal="left" wrapText="1"/>
      <protection/>
    </xf>
    <xf numFmtId="0" fontId="24" fillId="0" borderId="67" xfId="55" applyFont="1" applyFill="1" applyBorder="1" applyAlignment="1">
      <alignment horizontal="left"/>
      <protection/>
    </xf>
    <xf numFmtId="0" fontId="12" fillId="0" borderId="0" xfId="55" applyFont="1" applyFill="1">
      <alignment/>
      <protection/>
    </xf>
    <xf numFmtId="0" fontId="3" fillId="0" borderId="0" xfId="55" applyFont="1" applyFill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1" fillId="34" borderId="44" xfId="55" applyFont="1" applyFill="1" applyBorder="1" applyAlignment="1" applyProtection="1">
      <alignment horizontal="left"/>
      <protection locked="0"/>
    </xf>
    <xf numFmtId="0" fontId="7" fillId="0" borderId="0" xfId="55" applyFont="1" applyFill="1">
      <alignment/>
      <protection/>
    </xf>
    <xf numFmtId="0" fontId="0" fillId="0" borderId="12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15" fillId="0" borderId="18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Alignment="1" applyProtection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1" fillId="0" borderId="0" xfId="55" applyFill="1" applyAlignment="1" applyProtection="1">
      <alignment horizontal="left"/>
      <protection/>
    </xf>
    <xf numFmtId="0" fontId="29" fillId="0" borderId="18" xfId="55" applyFont="1" applyFill="1" applyBorder="1" applyAlignment="1" applyProtection="1">
      <alignment horizontal="left"/>
      <protection/>
    </xf>
    <xf numFmtId="0" fontId="24" fillId="0" borderId="41" xfId="55" applyFont="1" applyFill="1" applyBorder="1" applyAlignment="1" applyProtection="1">
      <alignment horizontal="left"/>
      <protection/>
    </xf>
    <xf numFmtId="0" fontId="22" fillId="0" borderId="0" xfId="55" applyFont="1" applyFill="1" applyAlignment="1" applyProtection="1">
      <alignment horizontal="left"/>
      <protection/>
    </xf>
    <xf numFmtId="0" fontId="24" fillId="0" borderId="67" xfId="55" applyFont="1" applyFill="1" applyBorder="1" applyAlignment="1" applyProtection="1">
      <alignment horizontal="left"/>
      <protection/>
    </xf>
    <xf numFmtId="0" fontId="3" fillId="0" borderId="45" xfId="55" applyFont="1" applyFill="1" applyBorder="1" applyAlignment="1" applyProtection="1">
      <alignment horizontal="left"/>
      <protection/>
    </xf>
    <xf numFmtId="0" fontId="29" fillId="0" borderId="0" xfId="55" applyFont="1" applyFill="1" applyBorder="1" applyAlignment="1" applyProtection="1">
      <alignment horizontal="left"/>
      <protection/>
    </xf>
    <xf numFmtId="0" fontId="3" fillId="0" borderId="0" xfId="55" applyFont="1" applyFill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center"/>
      <protection/>
    </xf>
    <xf numFmtId="0" fontId="18" fillId="0" borderId="28" xfId="55" applyFont="1" applyFill="1" applyBorder="1" applyAlignment="1" applyProtection="1">
      <alignment horizontal="center"/>
      <protection/>
    </xf>
    <xf numFmtId="0" fontId="6" fillId="0" borderId="22" xfId="55" applyFont="1" applyFill="1" applyBorder="1" applyProtection="1">
      <alignment/>
      <protection/>
    </xf>
    <xf numFmtId="0" fontId="6" fillId="0" borderId="30" xfId="55" applyFont="1" applyFill="1" applyBorder="1" applyProtection="1">
      <alignment/>
      <protection/>
    </xf>
    <xf numFmtId="0" fontId="10" fillId="0" borderId="28" xfId="55" applyFont="1" applyFill="1" applyBorder="1" applyAlignment="1" applyProtection="1">
      <alignment horizontal="center"/>
      <protection/>
    </xf>
    <xf numFmtId="0" fontId="11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1" fillId="0" borderId="30" xfId="55" applyFill="1" applyBorder="1" applyProtection="1">
      <alignment/>
      <protection/>
    </xf>
    <xf numFmtId="0" fontId="1" fillId="0" borderId="0" xfId="55" applyFill="1" applyProtection="1">
      <alignment/>
      <protection/>
    </xf>
    <xf numFmtId="0" fontId="12" fillId="0" borderId="0" xfId="55" applyFont="1" applyFill="1" applyProtection="1">
      <alignment/>
      <protection/>
    </xf>
    <xf numFmtId="0" fontId="10" fillId="0" borderId="28" xfId="55" applyFont="1" applyFill="1" applyBorder="1" applyProtection="1">
      <alignment/>
      <protection/>
    </xf>
    <xf numFmtId="0" fontId="1" fillId="0" borderId="28" xfId="55" applyFont="1" applyFill="1" applyBorder="1" applyProtection="1">
      <alignment/>
      <protection/>
    </xf>
    <xf numFmtId="0" fontId="1" fillId="0" borderId="10" xfId="55" applyFill="1" applyBorder="1" applyProtection="1">
      <alignment/>
      <protection/>
    </xf>
    <xf numFmtId="0" fontId="1" fillId="0" borderId="28" xfId="55" applyFill="1" applyBorder="1" applyProtection="1">
      <alignment/>
      <protection/>
    </xf>
    <xf numFmtId="0" fontId="10" fillId="0" borderId="0" xfId="55" applyFont="1" applyFill="1" applyProtection="1">
      <alignment/>
      <protection/>
    </xf>
    <xf numFmtId="0" fontId="43" fillId="0" borderId="18" xfId="55" applyFont="1" applyFill="1" applyBorder="1" applyAlignment="1" applyProtection="1">
      <alignment horizontal="center"/>
      <protection/>
    </xf>
    <xf numFmtId="0" fontId="1" fillId="0" borderId="65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0" borderId="69" xfId="0" applyFont="1" applyFill="1" applyBorder="1" applyAlignment="1" applyProtection="1">
      <alignment/>
      <protection locked="0"/>
    </xf>
    <xf numFmtId="0" fontId="8" fillId="33" borderId="53" xfId="0" applyFont="1" applyFill="1" applyBorder="1" applyAlignment="1" applyProtection="1">
      <alignment/>
      <protection locked="0"/>
    </xf>
    <xf numFmtId="0" fontId="1" fillId="34" borderId="70" xfId="0" applyFont="1" applyFill="1" applyBorder="1" applyAlignment="1" applyProtection="1">
      <alignment horizontal="centerContinuous"/>
      <protection locked="0"/>
    </xf>
    <xf numFmtId="3" fontId="1" fillId="33" borderId="29" xfId="0" applyNumberFormat="1" applyFont="1" applyFill="1" applyBorder="1" applyAlignment="1" applyProtection="1">
      <alignment/>
      <protection locked="0"/>
    </xf>
    <xf numFmtId="0" fontId="3" fillId="33" borderId="53" xfId="0" applyFont="1" applyFill="1" applyBorder="1" applyAlignment="1" applyProtection="1">
      <alignment/>
      <protection locked="0"/>
    </xf>
    <xf numFmtId="0" fontId="9" fillId="0" borderId="54" xfId="55" applyFont="1" applyFill="1" applyBorder="1" applyAlignment="1" applyProtection="1">
      <alignment horizontal="centerContinuous" vertical="center"/>
      <protection/>
    </xf>
    <xf numFmtId="0" fontId="6" fillId="0" borderId="14" xfId="55" applyFont="1" applyFill="1" applyBorder="1" applyAlignment="1" applyProtection="1">
      <alignment horizontal="centerContinuous" vertical="center"/>
      <protection/>
    </xf>
    <xf numFmtId="0" fontId="9" fillId="0" borderId="14" xfId="55" applyFont="1" applyFill="1" applyBorder="1" applyAlignment="1" applyProtection="1">
      <alignment horizontal="centerContinuous" vertical="center"/>
      <protection/>
    </xf>
    <xf numFmtId="0" fontId="6" fillId="0" borderId="14" xfId="55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24" fillId="0" borderId="71" xfId="55" applyFont="1" applyFill="1" applyBorder="1" applyAlignment="1" applyProtection="1">
      <alignment horizontal="left"/>
      <protection/>
    </xf>
    <xf numFmtId="0" fontId="24" fillId="0" borderId="71" xfId="55" applyFont="1" applyFill="1" applyBorder="1" applyAlignment="1">
      <alignment horizontal="left"/>
      <protection/>
    </xf>
    <xf numFmtId="0" fontId="28" fillId="0" borderId="0" xfId="54" applyFont="1" applyFill="1" applyAlignment="1">
      <alignment horizontal="centerContinuous"/>
      <protection/>
    </xf>
    <xf numFmtId="0" fontId="40" fillId="0" borderId="0" xfId="54" applyFont="1" applyFill="1" applyAlignment="1">
      <alignment horizontal="centerContinuous"/>
      <protection/>
    </xf>
    <xf numFmtId="0" fontId="4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" fillId="0" borderId="17" xfId="55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/>
      <protection/>
    </xf>
    <xf numFmtId="0" fontId="6" fillId="33" borderId="72" xfId="55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/>
      <protection/>
    </xf>
    <xf numFmtId="0" fontId="6" fillId="0" borderId="0" xfId="55" applyFont="1" applyFill="1" applyAlignment="1" applyProtection="1">
      <alignment horizontal="left"/>
      <protection locked="0"/>
    </xf>
    <xf numFmtId="0" fontId="3" fillId="0" borderId="67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3" fontId="8" fillId="33" borderId="42" xfId="0" applyNumberFormat="1" applyFont="1" applyFill="1" applyBorder="1" applyAlignment="1" applyProtection="1">
      <alignment/>
      <protection locked="0"/>
    </xf>
    <xf numFmtId="0" fontId="12" fillId="0" borderId="18" xfId="0" applyFont="1" applyFill="1" applyBorder="1" applyAlignment="1">
      <alignment/>
    </xf>
    <xf numFmtId="3" fontId="1" fillId="33" borderId="7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6" fillId="34" borderId="44" xfId="55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" fillId="0" borderId="67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29" fillId="0" borderId="1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9" fillId="0" borderId="18" xfId="0" applyFont="1" applyFill="1" applyBorder="1" applyAlignment="1" applyProtection="1">
      <alignment horizontal="left"/>
      <protection/>
    </xf>
    <xf numFmtId="0" fontId="24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47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9" fillId="0" borderId="18" xfId="0" applyFont="1" applyFill="1" applyBorder="1" applyAlignment="1">
      <alignment/>
    </xf>
    <xf numFmtId="0" fontId="16" fillId="0" borderId="75" xfId="55" applyFont="1" applyFill="1" applyBorder="1" applyAlignment="1">
      <alignment horizontal="left" vertical="center"/>
      <protection/>
    </xf>
    <xf numFmtId="0" fontId="29" fillId="35" borderId="25" xfId="0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/>
      <protection/>
    </xf>
    <xf numFmtId="0" fontId="29" fillId="33" borderId="25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0" borderId="54" xfId="0" applyFont="1" applyFill="1" applyBorder="1" applyAlignment="1" applyProtection="1">
      <alignment/>
      <protection locked="0"/>
    </xf>
    <xf numFmtId="0" fontId="29" fillId="0" borderId="14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/>
      <protection locked="0"/>
    </xf>
    <xf numFmtId="0" fontId="29" fillId="0" borderId="21" xfId="0" applyFont="1" applyFill="1" applyBorder="1" applyAlignment="1" applyProtection="1">
      <alignment/>
      <protection locked="0"/>
    </xf>
    <xf numFmtId="0" fontId="29" fillId="0" borderId="22" xfId="0" applyFont="1" applyFill="1" applyBorder="1" applyAlignment="1" applyProtection="1">
      <alignment/>
      <protection locked="0"/>
    </xf>
    <xf numFmtId="0" fontId="24" fillId="33" borderId="42" xfId="0" applyFont="1" applyFill="1" applyBorder="1" applyAlignment="1" applyProtection="1">
      <alignment/>
      <protection locked="0"/>
    </xf>
    <xf numFmtId="0" fontId="24" fillId="33" borderId="53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3" fontId="3" fillId="33" borderId="76" xfId="0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0" fillId="33" borderId="21" xfId="0" applyNumberFormat="1" applyFont="1" applyFill="1" applyBorder="1" applyAlignment="1" applyProtection="1">
      <alignment/>
      <protection locked="0"/>
    </xf>
    <xf numFmtId="3" fontId="0" fillId="33" borderId="29" xfId="0" applyNumberFormat="1" applyFont="1" applyFill="1" applyBorder="1" applyAlignment="1" applyProtection="1">
      <alignment/>
      <protection locked="0"/>
    </xf>
    <xf numFmtId="3" fontId="0" fillId="33" borderId="25" xfId="0" applyNumberFormat="1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33" borderId="54" xfId="0" applyNumberFormat="1" applyFont="1" applyFill="1" applyBorder="1" applyAlignment="1" applyProtection="1">
      <alignment/>
      <protection locked="0"/>
    </xf>
    <xf numFmtId="3" fontId="0" fillId="33" borderId="52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/>
      <protection/>
    </xf>
    <xf numFmtId="3" fontId="3" fillId="0" borderId="45" xfId="0" applyNumberFormat="1" applyFont="1" applyFill="1" applyBorder="1" applyAlignment="1" applyProtection="1">
      <alignment horizontal="center"/>
      <protection/>
    </xf>
    <xf numFmtId="3" fontId="3" fillId="0" borderId="45" xfId="0" applyNumberFormat="1" applyFont="1" applyFill="1" applyBorder="1" applyAlignment="1" applyProtection="1">
      <alignment/>
      <protection/>
    </xf>
    <xf numFmtId="3" fontId="29" fillId="33" borderId="11" xfId="0" applyNumberFormat="1" applyFont="1" applyFill="1" applyBorder="1" applyAlignment="1" applyProtection="1">
      <alignment/>
      <protection locked="0"/>
    </xf>
    <xf numFmtId="0" fontId="6" fillId="0" borderId="77" xfId="0" applyFont="1" applyFill="1" applyBorder="1" applyAlignment="1" applyProtection="1">
      <alignment/>
      <protection/>
    </xf>
    <xf numFmtId="0" fontId="0" fillId="0" borderId="77" xfId="0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0" fontId="0" fillId="0" borderId="65" xfId="0" applyFont="1" applyFill="1" applyBorder="1" applyAlignment="1" applyProtection="1">
      <alignment/>
      <protection/>
    </xf>
    <xf numFmtId="0" fontId="0" fillId="0" borderId="78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3" fillId="0" borderId="79" xfId="0" applyNumberFormat="1" applyFont="1" applyFill="1" applyBorder="1" applyAlignment="1" applyProtection="1">
      <alignment/>
      <protection/>
    </xf>
    <xf numFmtId="3" fontId="3" fillId="0" borderId="8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0" fontId="8" fillId="0" borderId="81" xfId="0" applyFont="1" applyFill="1" applyBorder="1" applyAlignment="1" applyProtection="1">
      <alignment/>
      <protection locked="0"/>
    </xf>
    <xf numFmtId="0" fontId="3" fillId="0" borderId="82" xfId="0" applyFont="1" applyFill="1" applyBorder="1" applyAlignment="1" applyProtection="1">
      <alignment horizontal="center"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3" fillId="0" borderId="81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 horizontal="center"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1" fillId="34" borderId="83" xfId="0" applyNumberFormat="1" applyFont="1" applyFill="1" applyBorder="1" applyAlignment="1" applyProtection="1">
      <alignment wrapText="1"/>
      <protection locked="0"/>
    </xf>
    <xf numFmtId="3" fontId="1" fillId="34" borderId="83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" fillId="34" borderId="84" xfId="0" applyFont="1" applyFill="1" applyBorder="1" applyAlignment="1" applyProtection="1">
      <alignment horizontal="left"/>
      <protection locked="0"/>
    </xf>
    <xf numFmtId="3" fontId="1" fillId="34" borderId="18" xfId="0" applyNumberFormat="1" applyFont="1" applyFill="1" applyBorder="1" applyAlignment="1" applyProtection="1">
      <alignment/>
      <protection locked="0"/>
    </xf>
    <xf numFmtId="3" fontId="29" fillId="0" borderId="2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 locked="0"/>
    </xf>
    <xf numFmtId="0" fontId="0" fillId="0" borderId="85" xfId="0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/>
    </xf>
    <xf numFmtId="3" fontId="0" fillId="0" borderId="86" xfId="0" applyNumberFormat="1" applyFont="1" applyFill="1" applyBorder="1" applyAlignment="1" applyProtection="1">
      <alignment/>
      <protection/>
    </xf>
    <xf numFmtId="0" fontId="0" fillId="0" borderId="87" xfId="0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29" fillId="0" borderId="51" xfId="0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1" fillId="34" borderId="44" xfId="0" applyFont="1" applyFill="1" applyBorder="1" applyAlignment="1" applyProtection="1">
      <alignment horizontal="left" vertical="top" wrapText="1"/>
      <protection locked="0"/>
    </xf>
    <xf numFmtId="3" fontId="89" fillId="34" borderId="18" xfId="0" applyNumberFormat="1" applyFont="1" applyFill="1" applyBorder="1" applyAlignment="1" applyProtection="1">
      <alignment/>
      <protection locked="0"/>
    </xf>
    <xf numFmtId="0" fontId="50" fillId="34" borderId="44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DP jelentés 2007 II  magyarul_linkelve az angolra" xfId="54"/>
    <cellStyle name="Normál_EDP_visszamenőleges_ada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1" name="Text 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2" name="Text 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3" name="Text 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4" name="Text 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5" name="Text 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6" name="Text 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7" name="Text 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8" name="Text 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9" name="Text 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0" name="Text 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1" name="Text 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7841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060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91357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1276350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10477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1935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241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4026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631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18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59746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6889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GridLines="0" tabSelected="1" defaultGridColor="0" zoomScale="45" zoomScaleNormal="45" zoomScalePageLayoutView="0" colorId="22" workbookViewId="0" topLeftCell="A1">
      <selection activeCell="N31" sqref="N31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5" width="9.99609375" style="1" customWidth="1"/>
    <col min="6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32" customFormat="1" ht="41.25">
      <c r="B3" s="233"/>
      <c r="C3" s="234" t="s">
        <v>276</v>
      </c>
      <c r="D3" s="234"/>
      <c r="E3" s="235"/>
      <c r="F3" s="235"/>
      <c r="G3" s="236"/>
      <c r="H3" s="236"/>
      <c r="I3" s="236"/>
      <c r="J3" s="236"/>
      <c r="K3" s="236"/>
      <c r="L3" s="236"/>
    </row>
    <row r="4" spans="2:12" s="232" customFormat="1" ht="42">
      <c r="B4" s="233"/>
      <c r="C4" s="333" t="s">
        <v>426</v>
      </c>
      <c r="D4" s="238"/>
      <c r="E4" s="235"/>
      <c r="F4" s="235"/>
      <c r="G4" s="236"/>
      <c r="H4" s="236"/>
      <c r="I4" s="236"/>
      <c r="J4" s="236"/>
      <c r="K4" s="236"/>
      <c r="L4" s="236"/>
    </row>
    <row r="5" spans="2:12" s="232" customFormat="1" ht="42">
      <c r="B5" s="233"/>
      <c r="C5" s="333" t="s">
        <v>427</v>
      </c>
      <c r="D5" s="238"/>
      <c r="E5" s="235"/>
      <c r="F5" s="235"/>
      <c r="G5" s="236"/>
      <c r="H5" s="236"/>
      <c r="I5" s="236"/>
      <c r="J5" s="236"/>
      <c r="K5" s="236"/>
      <c r="L5" s="236"/>
    </row>
    <row r="6" spans="2:12" s="232" customFormat="1" ht="42">
      <c r="B6" s="233"/>
      <c r="C6" s="237"/>
      <c r="D6" s="238"/>
      <c r="E6" s="235"/>
      <c r="F6" s="235"/>
      <c r="G6" s="236"/>
      <c r="H6" s="236"/>
      <c r="I6" s="236"/>
      <c r="J6" s="236"/>
      <c r="K6" s="236"/>
      <c r="L6" s="236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334" t="s">
        <v>428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2.25" customHeight="1">
      <c r="B13" s="2"/>
      <c r="E13" s="449" t="s">
        <v>501</v>
      </c>
      <c r="G13" s="3"/>
      <c r="H13" s="3"/>
      <c r="I13" s="3"/>
      <c r="J13" s="3"/>
      <c r="K13" s="3"/>
      <c r="L13" s="3"/>
    </row>
    <row r="14" spans="2:12" ht="36">
      <c r="B14" s="2"/>
      <c r="C14" s="336"/>
      <c r="D14" s="336"/>
      <c r="E14" s="454" t="s">
        <v>502</v>
      </c>
      <c r="F14" s="454"/>
      <c r="G14" s="454"/>
      <c r="H14" s="454"/>
      <c r="I14" s="454"/>
      <c r="J14" s="336"/>
      <c r="K14" s="3"/>
      <c r="L14" s="3"/>
    </row>
    <row r="15" spans="2:12" ht="30.75" customHeight="1">
      <c r="B15" s="2"/>
      <c r="C15" s="337"/>
      <c r="D15" s="337"/>
      <c r="E15" s="455" t="s">
        <v>515</v>
      </c>
      <c r="F15" s="455"/>
      <c r="G15" s="455"/>
      <c r="H15" s="455"/>
      <c r="I15" s="455"/>
      <c r="J15" s="337"/>
      <c r="K15" s="3"/>
      <c r="L15" s="3"/>
    </row>
    <row r="16" spans="2:12" ht="23.25">
      <c r="B16" s="2"/>
      <c r="E16" s="335"/>
      <c r="K16" s="3"/>
      <c r="L16" s="3"/>
    </row>
    <row r="17" spans="2:12" ht="31.5">
      <c r="B17" s="2"/>
      <c r="C17" s="4"/>
      <c r="D17" s="4"/>
      <c r="E17" s="3"/>
      <c r="F17" s="3"/>
      <c r="G17" s="3"/>
      <c r="H17" s="3"/>
      <c r="I17" s="3"/>
      <c r="J17" s="3"/>
      <c r="K17" s="3"/>
      <c r="L17" s="3"/>
    </row>
    <row r="18" spans="2:4" ht="31.5">
      <c r="B18" s="2"/>
      <c r="C18" s="5"/>
      <c r="D18" s="5"/>
    </row>
    <row r="19" spans="2:4" ht="24" customHeight="1">
      <c r="B19" s="2"/>
      <c r="C19" s="9" t="s">
        <v>277</v>
      </c>
      <c r="D19" s="6"/>
    </row>
    <row r="20" spans="2:4" ht="15" customHeight="1">
      <c r="B20" s="2"/>
      <c r="C20" s="6"/>
      <c r="D20" s="6"/>
    </row>
    <row r="21" spans="1:16" ht="23.25" customHeight="1">
      <c r="A21" s="7"/>
      <c r="B21" s="8"/>
      <c r="C21" s="453" t="s">
        <v>278</v>
      </c>
      <c r="D21" s="453"/>
      <c r="E21" s="453"/>
      <c r="F21" s="453"/>
      <c r="G21" s="453"/>
      <c r="H21" s="453"/>
      <c r="I21" s="453"/>
      <c r="J21" s="453"/>
      <c r="K21" s="7"/>
      <c r="L21" s="7"/>
      <c r="M21" s="7"/>
      <c r="N21" s="7"/>
      <c r="O21" s="7"/>
      <c r="P21" s="7"/>
    </row>
    <row r="22" spans="1:16" ht="23.25" customHeight="1">
      <c r="A22" s="7"/>
      <c r="B22" s="8"/>
      <c r="C22" s="453"/>
      <c r="D22" s="453"/>
      <c r="E22" s="453"/>
      <c r="F22" s="453"/>
      <c r="G22" s="453"/>
      <c r="H22" s="453"/>
      <c r="I22" s="453"/>
      <c r="J22" s="453"/>
      <c r="K22" s="7"/>
      <c r="L22" s="7"/>
      <c r="M22" s="7"/>
      <c r="N22" s="7"/>
      <c r="O22" s="7"/>
      <c r="P22" s="7"/>
    </row>
    <row r="23" spans="1:16" ht="23.25">
      <c r="A23" s="7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23.25" customHeight="1">
      <c r="A24" s="7"/>
      <c r="C24" s="453" t="s">
        <v>279</v>
      </c>
      <c r="D24" s="453"/>
      <c r="E24" s="453"/>
      <c r="F24" s="453"/>
      <c r="G24" s="453"/>
      <c r="H24" s="453"/>
      <c r="I24" s="453"/>
      <c r="J24" s="453"/>
    </row>
    <row r="25" spans="1:10" ht="23.25" customHeight="1">
      <c r="A25" s="7"/>
      <c r="C25" s="453"/>
      <c r="D25" s="453"/>
      <c r="E25" s="453"/>
      <c r="F25" s="453"/>
      <c r="G25" s="453"/>
      <c r="H25" s="453"/>
      <c r="I25" s="453"/>
      <c r="J25" s="453"/>
    </row>
    <row r="26" spans="1:4" ht="23.25">
      <c r="A26" s="7"/>
      <c r="C26" s="6"/>
      <c r="D26" s="6"/>
    </row>
    <row r="27" spans="1:4" ht="23.25">
      <c r="A27" s="7"/>
      <c r="C27" s="9" t="s">
        <v>280</v>
      </c>
      <c r="D27" s="9"/>
    </row>
    <row r="28" spans="1:13" ht="15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8"/>
      <c r="G29" s="7"/>
      <c r="H29" s="7"/>
      <c r="I29" s="7"/>
      <c r="J29" s="7"/>
      <c r="K29" s="7"/>
      <c r="L29" s="7"/>
      <c r="M29" s="7"/>
    </row>
    <row r="30" spans="1:13" ht="23.25">
      <c r="A30" s="7"/>
      <c r="B30" s="8"/>
      <c r="C30" s="176" t="s">
        <v>281</v>
      </c>
      <c r="D30" s="7"/>
      <c r="G30" s="7"/>
      <c r="H30" s="7"/>
      <c r="I30" s="7"/>
      <c r="J30" s="7"/>
      <c r="K30" s="7"/>
      <c r="L30" s="7"/>
      <c r="M30" s="7"/>
    </row>
    <row r="31" spans="1:13" ht="36" customHeight="1">
      <c r="A31" s="7"/>
      <c r="B31" s="8"/>
      <c r="C31" s="176" t="s">
        <v>282</v>
      </c>
      <c r="D31" s="10"/>
      <c r="G31" s="10"/>
      <c r="H31" s="10"/>
      <c r="I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2.5">
      <c r="A35" s="7"/>
      <c r="B35" s="8"/>
      <c r="E35" s="11"/>
      <c r="F35" s="11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30.75">
      <c r="A38" s="12"/>
      <c r="B38" s="1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C21:J22"/>
    <mergeCell ref="C24:J25"/>
    <mergeCell ref="E14:I14"/>
    <mergeCell ref="E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0"/>
  <sheetViews>
    <sheetView showGridLines="0" defaultGridColor="0" zoomScale="75" zoomScaleNormal="75" zoomScalePageLayoutView="0" colorId="22" workbookViewId="0" topLeftCell="B1">
      <selection activeCell="Q51" sqref="Q5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7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1" spans="1:20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T1" s="26"/>
    </row>
    <row r="2" spans="1:20" ht="18">
      <c r="A2" s="51" t="s">
        <v>17</v>
      </c>
      <c r="B2" s="115" t="s">
        <v>17</v>
      </c>
      <c r="C2" s="294" t="s">
        <v>405</v>
      </c>
      <c r="D2" s="24"/>
      <c r="T2" s="26"/>
    </row>
    <row r="3" spans="1:20" ht="18">
      <c r="A3" s="51"/>
      <c r="B3" s="115"/>
      <c r="C3" s="285" t="s">
        <v>406</v>
      </c>
      <c r="D3" s="24"/>
      <c r="T3" s="26"/>
    </row>
    <row r="4" spans="1:20" ht="16.5" thickBot="1">
      <c r="A4" s="51"/>
      <c r="B4" s="115"/>
      <c r="C4" s="295"/>
      <c r="D4" s="52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2013.04.11.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20"/>
      <c r="S9" s="42"/>
    </row>
    <row r="10" spans="1:19" ht="17.25" thickBot="1" thickTop="1">
      <c r="A10" s="108" t="s">
        <v>205</v>
      </c>
      <c r="B10" s="75"/>
      <c r="C10" s="299" t="s">
        <v>407</v>
      </c>
      <c r="D10" s="222">
        <f>-'1. Tábla'!E13</f>
        <v>-7797</v>
      </c>
      <c r="E10" s="222">
        <f>-'1. Tábla'!F13</f>
        <v>-26976</v>
      </c>
      <c r="F10" s="222">
        <f>-'1. Tábla'!G13</f>
        <v>1808</v>
      </c>
      <c r="G10" s="222">
        <f>-'1. Tábla'!H13</f>
        <v>31033</v>
      </c>
      <c r="H10" s="222">
        <f>-'1. Tábla'!I13</f>
        <v>-252</v>
      </c>
      <c r="I10" s="222">
        <f>-'1. Tábla'!J13</f>
        <v>35845</v>
      </c>
      <c r="J10" s="222">
        <f>-'1. Tábla'!K13</f>
        <v>-17530</v>
      </c>
      <c r="K10" s="222">
        <f>-'1. Tábla'!L13</f>
        <v>149560</v>
      </c>
      <c r="L10" s="222">
        <f>-'1. Tábla'!M13</f>
        <v>29272</v>
      </c>
      <c r="M10" s="226">
        <f>-'1. Tábla'!N13</f>
        <v>58927</v>
      </c>
      <c r="N10" s="226">
        <f>-'1. Tábla'!O13</f>
        <v>120609.61538461538</v>
      </c>
      <c r="O10" s="226">
        <f>-'1. Tábla'!P13</f>
        <v>191665</v>
      </c>
      <c r="P10" s="226">
        <f>-'1. Tábla'!Q13</f>
        <v>28761</v>
      </c>
      <c r="Q10" s="226">
        <f>-'1. Tábla'!R13</f>
        <v>-18345</v>
      </c>
      <c r="R10" s="158"/>
      <c r="S10" s="42"/>
    </row>
    <row r="11" spans="1:19" ht="6" customHeight="1" thickTop="1">
      <c r="A11" s="105"/>
      <c r="B11" s="75"/>
      <c r="C11" s="291"/>
      <c r="D11" s="230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447"/>
      <c r="Q11" s="427"/>
      <c r="R11" s="155"/>
      <c r="S11" s="42"/>
    </row>
    <row r="12" spans="1:19" s="99" customFormat="1" ht="16.5" customHeight="1">
      <c r="A12" s="108" t="s">
        <v>206</v>
      </c>
      <c r="B12" s="121"/>
      <c r="C12" s="360" t="s">
        <v>455</v>
      </c>
      <c r="D12" s="375">
        <f>D13+D14+D15+D22+D27</f>
        <v>3298.0000000000014</v>
      </c>
      <c r="E12" s="375">
        <f aca="true" t="shared" si="0" ref="E12:M12">E13+E14+E15+E22+E27</f>
        <v>44264</v>
      </c>
      <c r="F12" s="375">
        <f t="shared" si="0"/>
        <v>11680</v>
      </c>
      <c r="G12" s="375">
        <f t="shared" si="0"/>
        <v>3451.000000000002</v>
      </c>
      <c r="H12" s="375">
        <f t="shared" si="0"/>
        <v>7229.000000000002</v>
      </c>
      <c r="I12" s="375">
        <f t="shared" si="0"/>
        <v>20836.999999999993</v>
      </c>
      <c r="J12" s="375">
        <f t="shared" si="0"/>
        <v>82369</v>
      </c>
      <c r="K12" s="375">
        <f t="shared" si="0"/>
        <v>-13341</v>
      </c>
      <c r="L12" s="375">
        <f t="shared" si="0"/>
        <v>-28720</v>
      </c>
      <c r="M12" s="376">
        <f t="shared" si="0"/>
        <v>46070</v>
      </c>
      <c r="N12" s="376">
        <f>N13+N14+N15+N22+N27</f>
        <v>-24541.999999999996</v>
      </c>
      <c r="O12" s="376">
        <f>O13+O14+O15+O22+O27</f>
        <v>-13038.999999999985</v>
      </c>
      <c r="P12" s="376">
        <f>P13+P14+P15+P22+P27</f>
        <v>124123.00000000003</v>
      </c>
      <c r="Q12" s="376">
        <f>Q13+Q14+Q15+Q22+Q27</f>
        <v>178578.00000000003</v>
      </c>
      <c r="R12" s="159"/>
      <c r="S12" s="122"/>
    </row>
    <row r="13" spans="1:19" s="99" customFormat="1" ht="16.5" customHeight="1">
      <c r="A13" s="108" t="s">
        <v>207</v>
      </c>
      <c r="B13" s="123"/>
      <c r="C13" s="361" t="s">
        <v>456</v>
      </c>
      <c r="D13" s="394">
        <v>6224</v>
      </c>
      <c r="E13" s="394">
        <v>30574</v>
      </c>
      <c r="F13" s="394">
        <v>32656</v>
      </c>
      <c r="G13" s="394">
        <v>4762</v>
      </c>
      <c r="H13" s="394">
        <v>2348</v>
      </c>
      <c r="I13" s="394">
        <v>15304.999999999995</v>
      </c>
      <c r="J13" s="394">
        <v>53610</v>
      </c>
      <c r="K13" s="394">
        <v>25473</v>
      </c>
      <c r="L13" s="394">
        <v>-10496.000000000002</v>
      </c>
      <c r="M13" s="394">
        <v>30818</v>
      </c>
      <c r="N13" s="394">
        <v>-2045.999999999996</v>
      </c>
      <c r="O13" s="394">
        <v>3800.0000000000114</v>
      </c>
      <c r="P13" s="395">
        <v>150684.00000000003</v>
      </c>
      <c r="Q13" s="395">
        <v>152777.00000000003</v>
      </c>
      <c r="R13" s="159"/>
      <c r="S13" s="122"/>
    </row>
    <row r="14" spans="1:19" s="99" customFormat="1" ht="16.5" customHeight="1">
      <c r="A14" s="108" t="s">
        <v>208</v>
      </c>
      <c r="B14" s="123"/>
      <c r="C14" s="361" t="s">
        <v>457</v>
      </c>
      <c r="D14" s="394">
        <v>8672</v>
      </c>
      <c r="E14" s="394">
        <v>21490.000000000004</v>
      </c>
      <c r="F14" s="394">
        <v>46263</v>
      </c>
      <c r="G14" s="394">
        <v>5426.000000000003</v>
      </c>
      <c r="H14" s="394">
        <v>9700.000000000002</v>
      </c>
      <c r="I14" s="394">
        <v>3577.9999999999995</v>
      </c>
      <c r="J14" s="394">
        <v>16452</v>
      </c>
      <c r="K14" s="394">
        <v>-52732</v>
      </c>
      <c r="L14" s="394">
        <v>-20661</v>
      </c>
      <c r="M14" s="394">
        <v>14408.999999999998</v>
      </c>
      <c r="N14" s="394">
        <v>-18493</v>
      </c>
      <c r="O14" s="394">
        <v>-9911</v>
      </c>
      <c r="P14" s="395">
        <v>8568</v>
      </c>
      <c r="Q14" s="395">
        <v>41298</v>
      </c>
      <c r="R14" s="159"/>
      <c r="S14" s="122"/>
    </row>
    <row r="15" spans="1:19" s="99" customFormat="1" ht="16.5" customHeight="1">
      <c r="A15" s="108" t="s">
        <v>209</v>
      </c>
      <c r="B15" s="123"/>
      <c r="C15" s="361" t="s">
        <v>458</v>
      </c>
      <c r="D15" s="394">
        <v>2405</v>
      </c>
      <c r="E15" s="394">
        <v>8052.999999999999</v>
      </c>
      <c r="F15" s="394">
        <v>7414</v>
      </c>
      <c r="G15" s="394">
        <v>1161.9999999999995</v>
      </c>
      <c r="H15" s="394">
        <v>3151.0000000000005</v>
      </c>
      <c r="I15" s="394">
        <v>10892</v>
      </c>
      <c r="J15" s="394">
        <v>2552.0000000000005</v>
      </c>
      <c r="K15" s="394">
        <v>15198.999999999998</v>
      </c>
      <c r="L15" s="394">
        <v>2671.9999999999986</v>
      </c>
      <c r="M15" s="394">
        <v>-1363.0000000000007</v>
      </c>
      <c r="N15" s="394">
        <v>4802.000000000001</v>
      </c>
      <c r="O15" s="394">
        <v>-2196.0000000000014</v>
      </c>
      <c r="P15" s="395">
        <v>-11156.999999999998</v>
      </c>
      <c r="Q15" s="395">
        <v>4394</v>
      </c>
      <c r="R15" s="159"/>
      <c r="S15" s="122"/>
    </row>
    <row r="16" spans="1:19" s="99" customFormat="1" ht="16.5" customHeight="1">
      <c r="A16" s="108" t="s">
        <v>210</v>
      </c>
      <c r="B16" s="123"/>
      <c r="C16" s="362" t="s">
        <v>388</v>
      </c>
      <c r="D16" s="394">
        <v>7326</v>
      </c>
      <c r="E16" s="394">
        <v>10540</v>
      </c>
      <c r="F16" s="394">
        <v>9670</v>
      </c>
      <c r="G16" s="394">
        <v>9113</v>
      </c>
      <c r="H16" s="394">
        <v>13475</v>
      </c>
      <c r="I16" s="394">
        <v>17906</v>
      </c>
      <c r="J16" s="394">
        <v>15900</v>
      </c>
      <c r="K16" s="394">
        <v>24214.67299999999</v>
      </c>
      <c r="L16" s="394">
        <v>17000</v>
      </c>
      <c r="M16" s="394">
        <v>14000</v>
      </c>
      <c r="N16" s="394">
        <v>22000</v>
      </c>
      <c r="O16" s="394">
        <v>23224</v>
      </c>
      <c r="P16" s="395">
        <v>14000</v>
      </c>
      <c r="Q16" s="395">
        <v>18223</v>
      </c>
      <c r="R16" s="159"/>
      <c r="S16" s="122"/>
    </row>
    <row r="17" spans="1:19" s="99" customFormat="1" ht="16.5" customHeight="1">
      <c r="A17" s="108" t="s">
        <v>211</v>
      </c>
      <c r="B17" s="123"/>
      <c r="C17" s="361" t="s">
        <v>389</v>
      </c>
      <c r="D17" s="394">
        <v>-4921</v>
      </c>
      <c r="E17" s="394">
        <v>-2487.000000000001</v>
      </c>
      <c r="F17" s="394">
        <v>-2256</v>
      </c>
      <c r="G17" s="394">
        <v>-7951</v>
      </c>
      <c r="H17" s="394">
        <v>-10324</v>
      </c>
      <c r="I17" s="394">
        <v>-7014</v>
      </c>
      <c r="J17" s="394">
        <v>-13348</v>
      </c>
      <c r="K17" s="394">
        <v>-9015.672999999993</v>
      </c>
      <c r="L17" s="394">
        <v>-14328.000000000002</v>
      </c>
      <c r="M17" s="394">
        <v>-15363</v>
      </c>
      <c r="N17" s="394">
        <v>-17198</v>
      </c>
      <c r="O17" s="394">
        <v>-25420</v>
      </c>
      <c r="P17" s="395">
        <v>-25157</v>
      </c>
      <c r="Q17" s="395">
        <v>-13829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94">
        <v>-2819.0000000000005</v>
      </c>
      <c r="E18" s="394">
        <v>1.0000000000000009</v>
      </c>
      <c r="F18" s="394">
        <v>520</v>
      </c>
      <c r="G18" s="394">
        <v>-406</v>
      </c>
      <c r="H18" s="394">
        <v>246.00000000000003</v>
      </c>
      <c r="I18" s="394">
        <v>6527.999999999999</v>
      </c>
      <c r="J18" s="394">
        <v>-4011.9999999999995</v>
      </c>
      <c r="K18" s="394">
        <v>4542.999999999998</v>
      </c>
      <c r="L18" s="394">
        <v>2606</v>
      </c>
      <c r="M18" s="394">
        <v>520.9999999999997</v>
      </c>
      <c r="N18" s="394">
        <v>2242</v>
      </c>
      <c r="O18" s="394">
        <v>315.999999999999</v>
      </c>
      <c r="P18" s="395">
        <v>-11056.999999999998</v>
      </c>
      <c r="Q18" s="395">
        <v>2710.000000000001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94">
        <v>5224</v>
      </c>
      <c r="E19" s="394">
        <v>8052</v>
      </c>
      <c r="F19" s="394">
        <v>6894</v>
      </c>
      <c r="G19" s="394">
        <v>1567.9999999999995</v>
      </c>
      <c r="H19" s="394">
        <v>2905.0000000000005</v>
      </c>
      <c r="I19" s="394">
        <v>4364</v>
      </c>
      <c r="J19" s="394">
        <v>6564</v>
      </c>
      <c r="K19" s="394">
        <v>10655.999999999998</v>
      </c>
      <c r="L19" s="394">
        <v>65.99999999999895</v>
      </c>
      <c r="M19" s="394">
        <v>-1884.0000000000005</v>
      </c>
      <c r="N19" s="394">
        <v>2560.0000000000005</v>
      </c>
      <c r="O19" s="394">
        <v>-2512.0000000000005</v>
      </c>
      <c r="P19" s="395">
        <v>-100.00000000000009</v>
      </c>
      <c r="Q19" s="395">
        <v>1683.9999999999998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94">
        <v>7000</v>
      </c>
      <c r="E20" s="394">
        <v>10000</v>
      </c>
      <c r="F20" s="394">
        <v>8000</v>
      </c>
      <c r="G20" s="394">
        <v>8000</v>
      </c>
      <c r="H20" s="394">
        <v>8200</v>
      </c>
      <c r="I20" s="394">
        <v>10600</v>
      </c>
      <c r="J20" s="394">
        <v>14681</v>
      </c>
      <c r="K20" s="394">
        <v>20000</v>
      </c>
      <c r="L20" s="394">
        <v>13643</v>
      </c>
      <c r="M20" s="394">
        <v>11809</v>
      </c>
      <c r="N20" s="394">
        <v>11935</v>
      </c>
      <c r="O20" s="394">
        <v>15300</v>
      </c>
      <c r="P20" s="395">
        <v>13605</v>
      </c>
      <c r="Q20" s="395">
        <v>12900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94">
        <v>-1776</v>
      </c>
      <c r="E21" s="394">
        <v>-1948</v>
      </c>
      <c r="F21" s="394">
        <v>-1106</v>
      </c>
      <c r="G21" s="394">
        <v>-6432</v>
      </c>
      <c r="H21" s="394">
        <v>-5295</v>
      </c>
      <c r="I21" s="394">
        <v>-6236</v>
      </c>
      <c r="J21" s="394">
        <v>-8117</v>
      </c>
      <c r="K21" s="394">
        <v>-9344.000000000002</v>
      </c>
      <c r="L21" s="394">
        <v>-13577.000000000002</v>
      </c>
      <c r="M21" s="394">
        <v>-13693</v>
      </c>
      <c r="N21" s="394">
        <v>-9375</v>
      </c>
      <c r="O21" s="394">
        <v>-17812</v>
      </c>
      <c r="P21" s="395">
        <v>-13705</v>
      </c>
      <c r="Q21" s="395">
        <v>-11216</v>
      </c>
      <c r="R21" s="159"/>
      <c r="S21" s="122"/>
    </row>
    <row r="22" spans="1:19" s="99" customFormat="1" ht="16.5" customHeight="1">
      <c r="A22" s="108" t="s">
        <v>212</v>
      </c>
      <c r="B22" s="123"/>
      <c r="C22" s="362" t="s">
        <v>461</v>
      </c>
      <c r="D22" s="394">
        <v>-16686.999999999996</v>
      </c>
      <c r="E22" s="394">
        <v>6125.999999999999</v>
      </c>
      <c r="F22" s="394">
        <v>-75870</v>
      </c>
      <c r="G22" s="394">
        <v>-9145.000000000002</v>
      </c>
      <c r="H22" s="394">
        <v>-10844</v>
      </c>
      <c r="I22" s="394">
        <v>-11986</v>
      </c>
      <c r="J22" s="394">
        <v>11595.999999999998</v>
      </c>
      <c r="K22" s="394">
        <v>2969.9999999999995</v>
      </c>
      <c r="L22" s="394">
        <v>-2684</v>
      </c>
      <c r="M22" s="394">
        <v>-473</v>
      </c>
      <c r="N22" s="394">
        <v>-11032</v>
      </c>
      <c r="O22" s="394">
        <v>-12326.999999999998</v>
      </c>
      <c r="P22" s="395">
        <v>-20982</v>
      </c>
      <c r="Q22" s="395">
        <v>-18841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94">
        <v>0</v>
      </c>
      <c r="E23" s="394">
        <v>2089</v>
      </c>
      <c r="F23" s="394">
        <v>432.00000000000006</v>
      </c>
      <c r="G23" s="394">
        <v>1798.0000000000002</v>
      </c>
      <c r="H23" s="394">
        <v>1280</v>
      </c>
      <c r="I23" s="394">
        <v>3766</v>
      </c>
      <c r="J23" s="394">
        <v>6895</v>
      </c>
      <c r="K23" s="394">
        <v>-430.0000000000006</v>
      </c>
      <c r="L23" s="394">
        <v>-1558.0000000000016</v>
      </c>
      <c r="M23" s="394">
        <v>2223</v>
      </c>
      <c r="N23" s="394">
        <v>-1218</v>
      </c>
      <c r="O23" s="394">
        <v>-5766.999999999999</v>
      </c>
      <c r="P23" s="395">
        <v>2659.0000000000005</v>
      </c>
      <c r="Q23" s="395">
        <v>-2946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94">
        <v>-16686.999999999996</v>
      </c>
      <c r="E24" s="394">
        <v>4036.999999999999</v>
      </c>
      <c r="F24" s="394">
        <v>-76302</v>
      </c>
      <c r="G24" s="394">
        <v>-10943.000000000002</v>
      </c>
      <c r="H24" s="394">
        <v>-12124</v>
      </c>
      <c r="I24" s="394">
        <v>-15752</v>
      </c>
      <c r="J24" s="394">
        <v>4700.999999999998</v>
      </c>
      <c r="K24" s="394">
        <v>3400</v>
      </c>
      <c r="L24" s="394">
        <v>-1125.9999999999984</v>
      </c>
      <c r="M24" s="394">
        <v>-2696</v>
      </c>
      <c r="N24" s="394">
        <v>-9814</v>
      </c>
      <c r="O24" s="394">
        <v>-6559.999999999999</v>
      </c>
      <c r="P24" s="395">
        <v>-23641</v>
      </c>
      <c r="Q24" s="395">
        <v>-15895</v>
      </c>
      <c r="R24" s="159"/>
      <c r="S24" s="122"/>
    </row>
    <row r="25" spans="1:19" s="99" customFormat="1" ht="16.5" customHeight="1">
      <c r="A25" s="108" t="s">
        <v>213</v>
      </c>
      <c r="B25" s="123"/>
      <c r="C25" s="362" t="s">
        <v>390</v>
      </c>
      <c r="D25" s="394">
        <v>3115</v>
      </c>
      <c r="E25" s="394">
        <v>28346</v>
      </c>
      <c r="F25" s="394">
        <v>4600</v>
      </c>
      <c r="G25" s="394">
        <v>4700</v>
      </c>
      <c r="H25" s="394">
        <v>5500</v>
      </c>
      <c r="I25" s="394">
        <v>8800</v>
      </c>
      <c r="J25" s="394">
        <v>12200</v>
      </c>
      <c r="K25" s="394">
        <v>11900</v>
      </c>
      <c r="L25" s="394">
        <v>6600</v>
      </c>
      <c r="M25" s="394">
        <v>6700</v>
      </c>
      <c r="N25" s="394">
        <v>5800</v>
      </c>
      <c r="O25" s="394">
        <v>8600</v>
      </c>
      <c r="P25" s="395">
        <v>5894</v>
      </c>
      <c r="Q25" s="395">
        <v>8390</v>
      </c>
      <c r="R25" s="159"/>
      <c r="S25" s="122"/>
    </row>
    <row r="26" spans="1:19" s="99" customFormat="1" ht="16.5" customHeight="1">
      <c r="A26" s="108" t="s">
        <v>214</v>
      </c>
      <c r="B26" s="123"/>
      <c r="C26" s="361" t="s">
        <v>391</v>
      </c>
      <c r="D26" s="394">
        <v>-19801.999999999996</v>
      </c>
      <c r="E26" s="394">
        <v>-24309</v>
      </c>
      <c r="F26" s="394">
        <v>-80902</v>
      </c>
      <c r="G26" s="394">
        <v>-15643.000000000002</v>
      </c>
      <c r="H26" s="394">
        <v>-17624</v>
      </c>
      <c r="I26" s="394">
        <v>-24552</v>
      </c>
      <c r="J26" s="394">
        <v>-7499.000000000002</v>
      </c>
      <c r="K26" s="394">
        <v>-8500</v>
      </c>
      <c r="L26" s="394">
        <v>-7725.999999999998</v>
      </c>
      <c r="M26" s="394">
        <v>-9396</v>
      </c>
      <c r="N26" s="394">
        <v>-15614</v>
      </c>
      <c r="O26" s="394">
        <v>-15160</v>
      </c>
      <c r="P26" s="395">
        <v>-29535</v>
      </c>
      <c r="Q26" s="395">
        <v>-24285</v>
      </c>
      <c r="R26" s="159"/>
      <c r="S26" s="122"/>
    </row>
    <row r="27" spans="1:19" s="99" customFormat="1" ht="16.5" customHeight="1">
      <c r="A27" s="108" t="s">
        <v>215</v>
      </c>
      <c r="B27" s="123"/>
      <c r="C27" s="361" t="s">
        <v>392</v>
      </c>
      <c r="D27" s="394">
        <v>2683.9999999999977</v>
      </c>
      <c r="E27" s="394">
        <v>-21979.000000000004</v>
      </c>
      <c r="F27" s="394">
        <v>1216.9999999999998</v>
      </c>
      <c r="G27" s="394">
        <v>1246</v>
      </c>
      <c r="H27" s="394">
        <v>2874</v>
      </c>
      <c r="I27" s="394">
        <v>3048</v>
      </c>
      <c r="J27" s="394">
        <v>-1841</v>
      </c>
      <c r="K27" s="394">
        <v>-4250.999999999999</v>
      </c>
      <c r="L27" s="394">
        <v>2449.0000000000005</v>
      </c>
      <c r="M27" s="394">
        <v>2679.0000000000005</v>
      </c>
      <c r="N27" s="394">
        <v>2227.0000000000005</v>
      </c>
      <c r="O27" s="394">
        <v>7595.000000000004</v>
      </c>
      <c r="P27" s="395">
        <v>-2989.999999999994</v>
      </c>
      <c r="Q27" s="395">
        <v>-1050.000000000001</v>
      </c>
      <c r="R27" s="159"/>
      <c r="S27" s="122"/>
    </row>
    <row r="28" spans="1:19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1"/>
      <c r="R28" s="159"/>
      <c r="S28" s="122"/>
    </row>
    <row r="29" spans="1:19" s="99" customFormat="1" ht="16.5" customHeight="1">
      <c r="A29" s="108" t="s">
        <v>216</v>
      </c>
      <c r="B29" s="123"/>
      <c r="C29" s="365" t="s">
        <v>464</v>
      </c>
      <c r="D29" s="376">
        <f>D30+D31+D33+D34+D36+D38+D39+D40</f>
        <v>-9401.000000000004</v>
      </c>
      <c r="E29" s="376">
        <f aca="true" t="shared" si="1" ref="E29:M29">E30+E31+E33+E34+E36+E38+E39+E40</f>
        <v>-549</v>
      </c>
      <c r="F29" s="376">
        <f t="shared" si="1"/>
        <v>-3834.0000000000045</v>
      </c>
      <c r="G29" s="376">
        <f t="shared" si="1"/>
        <v>-12122.000000000005</v>
      </c>
      <c r="H29" s="376">
        <f t="shared" si="1"/>
        <v>11741.000000000011</v>
      </c>
      <c r="I29" s="376">
        <f t="shared" si="1"/>
        <v>-19669.999999999978</v>
      </c>
      <c r="J29" s="376">
        <f t="shared" si="1"/>
        <v>-21248.000000000004</v>
      </c>
      <c r="K29" s="376">
        <f t="shared" si="1"/>
        <v>-20049.999999999985</v>
      </c>
      <c r="L29" s="376">
        <f t="shared" si="1"/>
        <v>-2870.0000000000327</v>
      </c>
      <c r="M29" s="376">
        <f t="shared" si="1"/>
        <v>-56058.99999999995</v>
      </c>
      <c r="N29" s="376">
        <f>N30+N31+N33+N34+N36+N38+N39+N40</f>
        <v>-48057.00000000005</v>
      </c>
      <c r="O29" s="376">
        <f>O30+O31+O33+O34+O36+O38+O39+O40</f>
        <v>-40660.00000000005</v>
      </c>
      <c r="P29" s="376">
        <f>P30+P31+P33+P34+P36+P38+P39+P40</f>
        <v>60175.99999999997</v>
      </c>
      <c r="Q29" s="376">
        <f>Q30+Q31+Q33+Q34+Q36+Q38+Q39+Q40</f>
        <v>124406.99999999994</v>
      </c>
      <c r="R29" s="159"/>
      <c r="S29" s="122"/>
    </row>
    <row r="30" spans="1:19" s="99" customFormat="1" ht="16.5" customHeight="1">
      <c r="A30" s="108" t="s">
        <v>217</v>
      </c>
      <c r="B30" s="123"/>
      <c r="C30" s="366" t="s">
        <v>465</v>
      </c>
      <c r="D30" s="394">
        <v>0</v>
      </c>
      <c r="E30" s="394">
        <v>0</v>
      </c>
      <c r="F30" s="394">
        <v>0</v>
      </c>
      <c r="G30" s="395">
        <v>0</v>
      </c>
      <c r="H30" s="395">
        <v>0</v>
      </c>
      <c r="I30" s="395">
        <v>0</v>
      </c>
      <c r="J30" s="395">
        <v>0</v>
      </c>
      <c r="K30" s="395">
        <v>0</v>
      </c>
      <c r="L30" s="395">
        <v>0</v>
      </c>
      <c r="M30" s="395">
        <v>0</v>
      </c>
      <c r="N30" s="395">
        <v>0</v>
      </c>
      <c r="O30" s="395">
        <v>0</v>
      </c>
      <c r="P30" s="395">
        <v>0</v>
      </c>
      <c r="Q30" s="395">
        <v>0</v>
      </c>
      <c r="R30" s="159"/>
      <c r="S30" s="122"/>
    </row>
    <row r="31" spans="1:19" s="99" customFormat="1" ht="16.5" customHeight="1">
      <c r="A31" s="108" t="s">
        <v>218</v>
      </c>
      <c r="B31" s="123"/>
      <c r="C31" s="366" t="s">
        <v>466</v>
      </c>
      <c r="D31" s="394">
        <v>-10426</v>
      </c>
      <c r="E31" s="394">
        <v>-2277</v>
      </c>
      <c r="F31" s="394">
        <v>-5506.000000000001</v>
      </c>
      <c r="G31" s="395">
        <v>-14584.999999999998</v>
      </c>
      <c r="H31" s="395">
        <v>11783.000000000005</v>
      </c>
      <c r="I31" s="395">
        <v>-20963.999999999996</v>
      </c>
      <c r="J31" s="395">
        <v>-17851.999999999996</v>
      </c>
      <c r="K31" s="395">
        <v>-17335</v>
      </c>
      <c r="L31" s="395">
        <v>-12211.000000000004</v>
      </c>
      <c r="M31" s="395">
        <v>-52879.00000000001</v>
      </c>
      <c r="N31" s="395">
        <v>-50883.99999999999</v>
      </c>
      <c r="O31" s="395">
        <v>-37364.99999999999</v>
      </c>
      <c r="P31" s="395">
        <v>61838.99999999999</v>
      </c>
      <c r="Q31" s="395">
        <v>63824.999999999985</v>
      </c>
      <c r="R31" s="159"/>
      <c r="S31" s="122"/>
    </row>
    <row r="32" spans="1:19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7"/>
      <c r="Q32" s="399"/>
      <c r="R32" s="159"/>
      <c r="S32" s="122"/>
    </row>
    <row r="33" spans="1:19" s="99" customFormat="1" ht="16.5" customHeight="1">
      <c r="A33" s="108" t="s">
        <v>219</v>
      </c>
      <c r="B33" s="123"/>
      <c r="C33" s="368" t="s">
        <v>467</v>
      </c>
      <c r="D33" s="394">
        <v>0</v>
      </c>
      <c r="E33" s="394">
        <v>0</v>
      </c>
      <c r="F33" s="394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395">
        <v>0</v>
      </c>
      <c r="M33" s="395">
        <v>0</v>
      </c>
      <c r="N33" s="395">
        <v>0</v>
      </c>
      <c r="O33" s="395">
        <v>0</v>
      </c>
      <c r="P33" s="395">
        <v>0</v>
      </c>
      <c r="Q33" s="395">
        <v>0</v>
      </c>
      <c r="R33" s="160"/>
      <c r="S33" s="122"/>
    </row>
    <row r="34" spans="1:19" s="99" customFormat="1" ht="16.5" customHeight="1">
      <c r="A34" s="108" t="s">
        <v>220</v>
      </c>
      <c r="B34" s="123"/>
      <c r="C34" s="366" t="s">
        <v>468</v>
      </c>
      <c r="D34" s="400">
        <v>55.00000000000005</v>
      </c>
      <c r="E34" s="400">
        <v>112.99999999999999</v>
      </c>
      <c r="F34" s="400">
        <v>156</v>
      </c>
      <c r="G34" s="401">
        <v>-784</v>
      </c>
      <c r="H34" s="401">
        <v>51.00000000000004</v>
      </c>
      <c r="I34" s="401">
        <v>-47.99999999999993</v>
      </c>
      <c r="J34" s="401">
        <v>-183.00000000000006</v>
      </c>
      <c r="K34" s="401">
        <v>8.999999999999897</v>
      </c>
      <c r="L34" s="401">
        <v>772</v>
      </c>
      <c r="M34" s="401">
        <v>-72.00000000000001</v>
      </c>
      <c r="N34" s="401">
        <v>-951</v>
      </c>
      <c r="O34" s="401">
        <v>-195.99999999999994</v>
      </c>
      <c r="P34" s="401">
        <v>-1608.0000000000002</v>
      </c>
      <c r="Q34" s="401">
        <v>-2302.9999999999995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400">
        <v>0</v>
      </c>
      <c r="E35" s="400">
        <v>0</v>
      </c>
      <c r="F35" s="400">
        <v>0</v>
      </c>
      <c r="G35" s="401">
        <v>0</v>
      </c>
      <c r="H35" s="401">
        <v>0</v>
      </c>
      <c r="I35" s="401">
        <v>0</v>
      </c>
      <c r="J35" s="401">
        <v>0</v>
      </c>
      <c r="K35" s="401">
        <v>0</v>
      </c>
      <c r="L35" s="401">
        <v>0</v>
      </c>
      <c r="M35" s="401">
        <v>0</v>
      </c>
      <c r="N35" s="401">
        <v>0</v>
      </c>
      <c r="O35" s="401">
        <v>0</v>
      </c>
      <c r="P35" s="401">
        <v>0</v>
      </c>
      <c r="Q35" s="401">
        <v>0</v>
      </c>
      <c r="R35" s="159"/>
      <c r="S35" s="122"/>
    </row>
    <row r="36" spans="1:19" s="99" customFormat="1" ht="16.5" customHeight="1">
      <c r="A36" s="108" t="s">
        <v>221</v>
      </c>
      <c r="B36" s="123"/>
      <c r="C36" s="369" t="s">
        <v>470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  <c r="L36" s="395">
        <v>0</v>
      </c>
      <c r="M36" s="395">
        <v>0</v>
      </c>
      <c r="N36" s="395">
        <v>0</v>
      </c>
      <c r="O36" s="395">
        <v>0</v>
      </c>
      <c r="P36" s="395">
        <v>0</v>
      </c>
      <c r="Q36" s="395">
        <v>0</v>
      </c>
      <c r="R36" s="159"/>
      <c r="S36" s="122"/>
    </row>
    <row r="37" spans="1:19" s="99" customFormat="1" ht="16.5" customHeight="1">
      <c r="A37" s="105"/>
      <c r="B37" s="123"/>
      <c r="C37" s="370"/>
      <c r="D37" s="396"/>
      <c r="E37" s="397"/>
      <c r="F37" s="397"/>
      <c r="G37" s="398"/>
      <c r="H37" s="398"/>
      <c r="I37" s="398"/>
      <c r="J37" s="398"/>
      <c r="K37" s="398"/>
      <c r="L37" s="398"/>
      <c r="M37" s="398"/>
      <c r="N37" s="398"/>
      <c r="O37" s="398"/>
      <c r="P37" s="397"/>
      <c r="Q37" s="399"/>
      <c r="R37" s="159"/>
      <c r="S37" s="122"/>
    </row>
    <row r="38" spans="1:19" s="99" customFormat="1" ht="16.5" customHeight="1">
      <c r="A38" s="108" t="s">
        <v>222</v>
      </c>
      <c r="B38" s="123"/>
      <c r="C38" s="366" t="s">
        <v>471</v>
      </c>
      <c r="D38" s="394">
        <v>969.9999999999964</v>
      </c>
      <c r="E38" s="394">
        <v>1615</v>
      </c>
      <c r="F38" s="394">
        <v>1515.9999999999964</v>
      </c>
      <c r="G38" s="395">
        <v>3246.9999999999927</v>
      </c>
      <c r="H38" s="395">
        <v>-92.99999999999454</v>
      </c>
      <c r="I38" s="395">
        <v>1342.00000000002</v>
      </c>
      <c r="J38" s="395">
        <v>-3213.0000000000073</v>
      </c>
      <c r="K38" s="395">
        <v>-2723.9999999999854</v>
      </c>
      <c r="L38" s="395">
        <v>8568.99999999997</v>
      </c>
      <c r="M38" s="395">
        <v>-3107.999999999942</v>
      </c>
      <c r="N38" s="395">
        <v>3777.999999999942</v>
      </c>
      <c r="O38" s="395">
        <v>-3099.000000000058</v>
      </c>
      <c r="P38" s="395">
        <v>-55.00000000001819</v>
      </c>
      <c r="Q38" s="395">
        <v>62884.99999999996</v>
      </c>
      <c r="R38" s="159"/>
      <c r="S38" s="122"/>
    </row>
    <row r="39" spans="1:19" s="99" customFormat="1" ht="16.5" customHeight="1">
      <c r="A39" s="108" t="s">
        <v>223</v>
      </c>
      <c r="B39" s="123"/>
      <c r="C39" s="366" t="s">
        <v>472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159"/>
      <c r="S39" s="122"/>
    </row>
    <row r="40" spans="1:19" s="99" customFormat="1" ht="16.5" customHeight="1">
      <c r="A40" s="108" t="s">
        <v>224</v>
      </c>
      <c r="B40" s="123"/>
      <c r="C40" s="366" t="s">
        <v>473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159"/>
      <c r="S40" s="122"/>
    </row>
    <row r="41" spans="1:19" s="99" customFormat="1" ht="16.5" customHeight="1">
      <c r="A41" s="105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7"/>
      <c r="Q41" s="399"/>
      <c r="R41" s="159"/>
      <c r="S41" s="122"/>
    </row>
    <row r="42" spans="1:19" s="99" customFormat="1" ht="16.5" customHeight="1">
      <c r="A42" s="108" t="s">
        <v>225</v>
      </c>
      <c r="B42" s="123"/>
      <c r="C42" s="372" t="s">
        <v>393</v>
      </c>
      <c r="D42" s="394">
        <f>+D43</f>
        <v>10108</v>
      </c>
      <c r="E42" s="394">
        <f aca="true" t="shared" si="2" ref="E42:Q42">+E43</f>
        <v>-21620</v>
      </c>
      <c r="F42" s="394">
        <f t="shared" si="2"/>
        <v>16232</v>
      </c>
      <c r="G42" s="395">
        <f t="shared" si="2"/>
        <v>6810.000000000004</v>
      </c>
      <c r="H42" s="395">
        <f t="shared" si="2"/>
        <v>-11798.000000000013</v>
      </c>
      <c r="I42" s="395">
        <f t="shared" si="2"/>
        <v>-23333.000000000007</v>
      </c>
      <c r="J42" s="395">
        <f t="shared" si="2"/>
        <v>-8900.999999999993</v>
      </c>
      <c r="K42" s="395">
        <f t="shared" si="2"/>
        <v>-21392</v>
      </c>
      <c r="L42" s="395">
        <f t="shared" si="2"/>
        <v>21833.999999999996</v>
      </c>
      <c r="M42" s="395">
        <f t="shared" si="2"/>
        <v>12129.999999999993</v>
      </c>
      <c r="N42" s="395">
        <f t="shared" si="2"/>
        <v>27652.38461538463</v>
      </c>
      <c r="O42" s="395">
        <f t="shared" si="2"/>
        <v>12898.00000000003</v>
      </c>
      <c r="P42" s="395">
        <f t="shared" si="2"/>
        <v>185</v>
      </c>
      <c r="Q42" s="395">
        <f t="shared" si="2"/>
        <v>-28735.99999999994</v>
      </c>
      <c r="R42" s="159"/>
      <c r="S42" s="122"/>
    </row>
    <row r="43" spans="1:19" s="99" customFormat="1" ht="16.5" customHeight="1">
      <c r="A43" s="108" t="s">
        <v>226</v>
      </c>
      <c r="B43" s="123"/>
      <c r="C43" s="373" t="s">
        <v>474</v>
      </c>
      <c r="D43" s="394">
        <f aca="true" t="shared" si="3" ref="D43:M43">D46-(D10+D12+D30+D31+D33+D34+D36+D38)</f>
        <v>10108</v>
      </c>
      <c r="E43" s="394">
        <f t="shared" si="3"/>
        <v>-21620</v>
      </c>
      <c r="F43" s="394">
        <f t="shared" si="3"/>
        <v>16232</v>
      </c>
      <c r="G43" s="395">
        <f t="shared" si="3"/>
        <v>6810.000000000004</v>
      </c>
      <c r="H43" s="395">
        <f t="shared" si="3"/>
        <v>-11798.000000000013</v>
      </c>
      <c r="I43" s="395">
        <f t="shared" si="3"/>
        <v>-23333.000000000007</v>
      </c>
      <c r="J43" s="395">
        <f t="shared" si="3"/>
        <v>-8900.999999999993</v>
      </c>
      <c r="K43" s="395">
        <f t="shared" si="3"/>
        <v>-21392</v>
      </c>
      <c r="L43" s="395">
        <f t="shared" si="3"/>
        <v>21833.999999999996</v>
      </c>
      <c r="M43" s="395">
        <f t="shared" si="3"/>
        <v>12129.999999999993</v>
      </c>
      <c r="N43" s="395">
        <f>N46-(N10+N12+N30+N31+N33+N34+N36+N38)</f>
        <v>27652.38461538463</v>
      </c>
      <c r="O43" s="395">
        <f>O46-(O10+O12+O30+O31+O33+O34+O36+O38)</f>
        <v>12898.00000000003</v>
      </c>
      <c r="P43" s="395">
        <f>P46-(P10+P12+P30+P31+P33+P34+P36+P38)</f>
        <v>185</v>
      </c>
      <c r="Q43" s="395">
        <f>Q46-(Q10+Q12+Q30+Q31+Q33+Q34+Q36+Q38)</f>
        <v>-28735.99999999994</v>
      </c>
      <c r="R43" s="159"/>
      <c r="S43" s="122"/>
    </row>
    <row r="44" spans="1:19" s="99" customFormat="1" ht="16.5" customHeight="1">
      <c r="A44" s="108" t="s">
        <v>227</v>
      </c>
      <c r="B44" s="123"/>
      <c r="C44" s="366" t="s">
        <v>475</v>
      </c>
      <c r="D44" s="394">
        <v>0</v>
      </c>
      <c r="E44" s="394">
        <v>0</v>
      </c>
      <c r="F44" s="394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0</v>
      </c>
      <c r="R44" s="159"/>
      <c r="S44" s="122"/>
    </row>
    <row r="45" spans="1:19" ht="12.75" customHeight="1" thickBot="1">
      <c r="A45" s="118"/>
      <c r="B45" s="123"/>
      <c r="C45" s="296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48"/>
      <c r="Q45" s="403"/>
      <c r="R45" s="169"/>
      <c r="S45" s="122"/>
    </row>
    <row r="46" spans="1:19" s="99" customFormat="1" ht="20.25" customHeight="1" thickBot="1" thickTop="1">
      <c r="A46" s="124" t="s">
        <v>228</v>
      </c>
      <c r="B46" s="123"/>
      <c r="C46" s="331" t="s">
        <v>408</v>
      </c>
      <c r="D46" s="222">
        <v>-3792.000000000002</v>
      </c>
      <c r="E46" s="222">
        <v>-4881</v>
      </c>
      <c r="F46" s="222">
        <v>25885.999999999996</v>
      </c>
      <c r="G46" s="226">
        <v>29171.999999999996</v>
      </c>
      <c r="H46" s="226">
        <v>6920.000000000002</v>
      </c>
      <c r="I46" s="226">
        <v>13679.000000000016</v>
      </c>
      <c r="J46" s="226">
        <v>34690</v>
      </c>
      <c r="K46" s="226">
        <v>94777.00000000001</v>
      </c>
      <c r="L46" s="226">
        <v>19515.999999999964</v>
      </c>
      <c r="M46" s="226">
        <v>61068.000000000044</v>
      </c>
      <c r="N46" s="226">
        <v>75662.99999999996</v>
      </c>
      <c r="O46" s="226">
        <v>150863.99999999997</v>
      </c>
      <c r="P46" s="226">
        <v>213245</v>
      </c>
      <c r="Q46" s="226">
        <v>255904</v>
      </c>
      <c r="R46" s="162"/>
      <c r="S46" s="122"/>
    </row>
    <row r="47" spans="1:19" ht="9" customHeight="1" thickBot="1" thickTop="1">
      <c r="A47" s="118"/>
      <c r="B47" s="75"/>
      <c r="C47" s="297"/>
      <c r="D47" s="428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22"/>
      <c r="R47" s="165"/>
      <c r="S47" s="42"/>
    </row>
    <row r="48" spans="1:19" ht="9" customHeight="1" thickBot="1" thickTop="1">
      <c r="A48" s="118"/>
      <c r="B48" s="75"/>
      <c r="C48" s="300"/>
      <c r="D48" s="429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23"/>
      <c r="R48" s="166"/>
      <c r="S48" s="42"/>
    </row>
    <row r="49" spans="1:19" ht="17.25" thickBot="1" thickTop="1">
      <c r="A49" s="124" t="s">
        <v>229</v>
      </c>
      <c r="B49" s="75"/>
      <c r="C49" s="283" t="s">
        <v>409</v>
      </c>
      <c r="D49" s="222">
        <v>33667</v>
      </c>
      <c r="E49" s="222">
        <v>6372</v>
      </c>
      <c r="F49" s="222">
        <v>-7389</v>
      </c>
      <c r="G49" s="226">
        <v>27875</v>
      </c>
      <c r="H49" s="226">
        <v>9873</v>
      </c>
      <c r="I49" s="226">
        <v>28929.000000000015</v>
      </c>
      <c r="J49" s="226">
        <v>53988</v>
      </c>
      <c r="K49" s="226">
        <v>185010.00000000003</v>
      </c>
      <c r="L49" s="226">
        <v>224547</v>
      </c>
      <c r="M49" s="226">
        <v>270061</v>
      </c>
      <c r="N49" s="226">
        <v>364168</v>
      </c>
      <c r="O49" s="226">
        <v>524784</v>
      </c>
      <c r="P49" s="226">
        <v>729570</v>
      </c>
      <c r="Q49" s="226">
        <v>914044</v>
      </c>
      <c r="R49" s="158"/>
      <c r="S49" s="42"/>
    </row>
    <row r="50" spans="1:19" ht="17.25" thickTop="1">
      <c r="A50" s="108" t="s">
        <v>230</v>
      </c>
      <c r="B50" s="75"/>
      <c r="C50" s="362" t="s">
        <v>481</v>
      </c>
      <c r="D50" s="395">
        <v>59643</v>
      </c>
      <c r="E50" s="395">
        <v>54762</v>
      </c>
      <c r="F50" s="395">
        <v>80648</v>
      </c>
      <c r="G50" s="395">
        <v>109820</v>
      </c>
      <c r="H50" s="395">
        <v>116740</v>
      </c>
      <c r="I50" s="395">
        <v>130419.00000000001</v>
      </c>
      <c r="J50" s="395">
        <v>165109</v>
      </c>
      <c r="K50" s="395">
        <v>259886.00000000003</v>
      </c>
      <c r="L50" s="395">
        <v>279402</v>
      </c>
      <c r="M50" s="395">
        <v>340470</v>
      </c>
      <c r="N50" s="395">
        <v>416133</v>
      </c>
      <c r="O50" s="395">
        <v>566997</v>
      </c>
      <c r="P50" s="395">
        <v>780242</v>
      </c>
      <c r="Q50" s="395">
        <v>1036146</v>
      </c>
      <c r="R50" s="156"/>
      <c r="S50" s="42"/>
    </row>
    <row r="51" spans="1:19" ht="16.5" customHeight="1">
      <c r="A51" s="108" t="s">
        <v>231</v>
      </c>
      <c r="B51" s="75"/>
      <c r="C51" s="390" t="s">
        <v>482</v>
      </c>
      <c r="D51" s="395">
        <v>25976</v>
      </c>
      <c r="E51" s="395">
        <v>48390</v>
      </c>
      <c r="F51" s="395">
        <v>88037</v>
      </c>
      <c r="G51" s="395">
        <v>81945</v>
      </c>
      <c r="H51" s="395">
        <v>106867</v>
      </c>
      <c r="I51" s="395">
        <v>101490</v>
      </c>
      <c r="J51" s="395">
        <v>111121</v>
      </c>
      <c r="K51" s="395">
        <v>74876</v>
      </c>
      <c r="L51" s="395">
        <v>54855</v>
      </c>
      <c r="M51" s="395">
        <v>70409</v>
      </c>
      <c r="N51" s="395">
        <v>51965</v>
      </c>
      <c r="O51" s="395">
        <v>42213</v>
      </c>
      <c r="P51" s="395">
        <v>50672</v>
      </c>
      <c r="Q51" s="395">
        <v>122102</v>
      </c>
      <c r="R51" s="167"/>
      <c r="S51" s="42"/>
    </row>
    <row r="52" spans="1:19" ht="9.75" customHeight="1" thickBot="1">
      <c r="A52" s="11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25"/>
      <c r="S52" s="42"/>
    </row>
    <row r="53" spans="1:21" ht="20.25" thickBot="1" thickTop="1">
      <c r="A53" s="118"/>
      <c r="B53" s="75"/>
      <c r="C53" s="374" t="s">
        <v>476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42"/>
      <c r="U53" s="26"/>
    </row>
    <row r="54" spans="1:21" ht="8.25" customHeight="1" thickTop="1">
      <c r="A54" s="11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42"/>
      <c r="U54" s="26"/>
    </row>
    <row r="55" spans="1:21" ht="15.75">
      <c r="A55" s="118"/>
      <c r="B55" s="75"/>
      <c r="C55" s="351" t="s">
        <v>449</v>
      </c>
      <c r="D55"/>
      <c r="E55" s="39"/>
      <c r="F55" s="39"/>
      <c r="G55" s="26"/>
      <c r="H55" s="26" t="s">
        <v>450</v>
      </c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42"/>
      <c r="U55" s="26"/>
    </row>
    <row r="56" spans="1:21" ht="15.75">
      <c r="A56" s="118"/>
      <c r="B56" s="75"/>
      <c r="C56" s="64" t="s">
        <v>454</v>
      </c>
      <c r="D56"/>
      <c r="E56" s="39"/>
      <c r="F56" s="39"/>
      <c r="G56"/>
      <c r="H56" s="185" t="s">
        <v>452</v>
      </c>
      <c r="I56" s="26"/>
      <c r="J56" s="26"/>
      <c r="K56" s="26"/>
      <c r="L56" s="26"/>
      <c r="M56" s="26"/>
      <c r="N56" s="26"/>
      <c r="O56" s="26"/>
      <c r="P56" s="26"/>
      <c r="Q56" s="26"/>
      <c r="R56" s="39"/>
      <c r="S56" s="42"/>
      <c r="U56" s="26"/>
    </row>
    <row r="57" spans="1:21" ht="15.75">
      <c r="A57" s="118"/>
      <c r="B57" s="75"/>
      <c r="C57" s="64" t="s">
        <v>453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6"/>
      <c r="S57" s="42"/>
      <c r="U57" s="26"/>
    </row>
    <row r="58" spans="1:21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54"/>
      <c r="U58" s="26"/>
    </row>
    <row r="59" spans="1:20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26"/>
      <c r="S59" s="26"/>
      <c r="T59" s="26"/>
    </row>
    <row r="60" spans="4:17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71"/>
  <sheetViews>
    <sheetView showGridLines="0" defaultGridColor="0" zoomScale="75" zoomScaleNormal="75" zoomScalePageLayoutView="0" colorId="22" workbookViewId="0" topLeftCell="B2">
      <selection activeCell="Q50" sqref="Q50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8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1" spans="1:20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T1" s="26"/>
    </row>
    <row r="2" spans="1:20" ht="18">
      <c r="A2" s="51" t="s">
        <v>17</v>
      </c>
      <c r="B2" s="115" t="s">
        <v>17</v>
      </c>
      <c r="C2" s="294" t="s">
        <v>410</v>
      </c>
      <c r="D2" s="24"/>
      <c r="T2" s="26"/>
    </row>
    <row r="3" spans="1:20" ht="18">
      <c r="A3" s="51"/>
      <c r="B3" s="115"/>
      <c r="C3" s="285" t="s">
        <v>411</v>
      </c>
      <c r="D3" s="24"/>
      <c r="T3" s="26"/>
    </row>
    <row r="4" spans="1:20" ht="16.5" thickBot="1">
      <c r="A4" s="51"/>
      <c r="B4" s="115"/>
      <c r="C4" s="295"/>
      <c r="D4" s="52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2013.04.11.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20"/>
      <c r="S9" s="42"/>
    </row>
    <row r="10" spans="1:19" ht="17.25" thickBot="1" thickTop="1">
      <c r="A10" s="108" t="s">
        <v>232</v>
      </c>
      <c r="B10" s="75"/>
      <c r="C10" s="299" t="s">
        <v>412</v>
      </c>
      <c r="D10" s="222">
        <f>-'1. Tábla'!E14</f>
        <v>-114</v>
      </c>
      <c r="E10" s="222">
        <f>-'1. Tábla'!F14</f>
        <v>-41592</v>
      </c>
      <c r="F10" s="222">
        <f>-'1. Tábla'!G14</f>
        <v>-8720</v>
      </c>
      <c r="G10" s="222">
        <f>-'1. Tábla'!H14</f>
        <v>35422</v>
      </c>
      <c r="H10" s="222">
        <f>-'1. Tábla'!I14</f>
        <v>18781</v>
      </c>
      <c r="I10" s="222">
        <f>-'1. Tábla'!J14</f>
        <v>14537.002999999924</v>
      </c>
      <c r="J10" s="222">
        <f>-'1. Tábla'!K14</f>
        <v>-70489.00000000003</v>
      </c>
      <c r="K10" s="222">
        <f>-'1. Tábla'!L14</f>
        <v>51352</v>
      </c>
      <c r="L10" s="222">
        <f>-'1. Tábla'!M14</f>
        <v>241855</v>
      </c>
      <c r="M10" s="226">
        <f>-'1. Tábla'!N14</f>
        <v>61672</v>
      </c>
      <c r="N10" s="226">
        <f>-'1. Tábla'!O14</f>
        <v>37323</v>
      </c>
      <c r="O10" s="226">
        <f>-'1. Tábla'!P14</f>
        <v>-376953</v>
      </c>
      <c r="P10" s="226">
        <f>-'1. Tábla'!Q14</f>
        <v>-177173</v>
      </c>
      <c r="Q10" s="226">
        <f>-'1. Tábla'!R14</f>
        <v>80496</v>
      </c>
      <c r="R10" s="158"/>
      <c r="S10" s="42"/>
    </row>
    <row r="11" spans="1:19" ht="6" customHeight="1" thickTop="1">
      <c r="A11" s="105"/>
      <c r="B11" s="75"/>
      <c r="C11" s="291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421"/>
      <c r="Q11" s="430"/>
      <c r="R11" s="155"/>
      <c r="S11" s="42"/>
    </row>
    <row r="12" spans="1:19" s="99" customFormat="1" ht="16.5" customHeight="1">
      <c r="A12" s="108" t="s">
        <v>233</v>
      </c>
      <c r="B12" s="121"/>
      <c r="C12" s="360" t="s">
        <v>455</v>
      </c>
      <c r="D12" s="375">
        <f>D13+D14+D15+D22+D27</f>
        <v>15605</v>
      </c>
      <c r="E12" s="375">
        <f aca="true" t="shared" si="0" ref="E12:M12">E13+E14+E15+E22+E27</f>
        <v>12229.999999999998</v>
      </c>
      <c r="F12" s="375">
        <f t="shared" si="0"/>
        <v>37759</v>
      </c>
      <c r="G12" s="375">
        <f t="shared" si="0"/>
        <v>1761</v>
      </c>
      <c r="H12" s="375">
        <f t="shared" si="0"/>
        <v>-69594</v>
      </c>
      <c r="I12" s="375">
        <f t="shared" si="0"/>
        <v>22687.999999999993</v>
      </c>
      <c r="J12" s="375">
        <f t="shared" si="0"/>
        <v>16810.999999999996</v>
      </c>
      <c r="K12" s="375">
        <f t="shared" si="0"/>
        <v>37249</v>
      </c>
      <c r="L12" s="375">
        <f t="shared" si="0"/>
        <v>13201.999999999993</v>
      </c>
      <c r="M12" s="376">
        <f t="shared" si="0"/>
        <v>21336.999999999993</v>
      </c>
      <c r="N12" s="376">
        <f>N13+N14+N15+N22+N27</f>
        <v>-6762.000000000004</v>
      </c>
      <c r="O12" s="376">
        <f>O13+O14+O15+O22+O27</f>
        <v>49764</v>
      </c>
      <c r="P12" s="376">
        <f>P13+P14+P15+P22+P27</f>
        <v>58883.00000000001</v>
      </c>
      <c r="Q12" s="376">
        <f>Q13+Q14+Q15+Q22+Q27</f>
        <v>-19200.000000000007</v>
      </c>
      <c r="R12" s="159"/>
      <c r="S12" s="122"/>
    </row>
    <row r="13" spans="1:19" s="99" customFormat="1" ht="16.5" customHeight="1">
      <c r="A13" s="108" t="s">
        <v>234</v>
      </c>
      <c r="B13" s="123"/>
      <c r="C13" s="361" t="s">
        <v>456</v>
      </c>
      <c r="D13" s="394">
        <v>1460</v>
      </c>
      <c r="E13" s="394">
        <v>384.0000000000001</v>
      </c>
      <c r="F13" s="394">
        <v>2776.000000000001</v>
      </c>
      <c r="G13" s="394">
        <v>-7476</v>
      </c>
      <c r="H13" s="394">
        <v>4.0000000000000036</v>
      </c>
      <c r="I13" s="394">
        <v>-158</v>
      </c>
      <c r="J13" s="394">
        <v>0</v>
      </c>
      <c r="K13" s="394">
        <v>-1.0000000000000009</v>
      </c>
      <c r="L13" s="394">
        <v>4579.000000000001</v>
      </c>
      <c r="M13" s="394">
        <v>1099</v>
      </c>
      <c r="N13" s="394">
        <v>-1843</v>
      </c>
      <c r="O13" s="394">
        <v>5846</v>
      </c>
      <c r="P13" s="395">
        <v>39772.00000000001</v>
      </c>
      <c r="Q13" s="395">
        <v>-9617.000000000004</v>
      </c>
      <c r="R13" s="159"/>
      <c r="S13" s="122"/>
    </row>
    <row r="14" spans="1:19" s="99" customFormat="1" ht="16.5" customHeight="1">
      <c r="A14" s="108" t="s">
        <v>235</v>
      </c>
      <c r="B14" s="123"/>
      <c r="C14" s="361" t="s">
        <v>457</v>
      </c>
      <c r="D14" s="394">
        <v>-5682</v>
      </c>
      <c r="E14" s="394">
        <v>-1601.9999999999998</v>
      </c>
      <c r="F14" s="394">
        <v>-598.0000000000001</v>
      </c>
      <c r="G14" s="394">
        <v>-2001.0000000000002</v>
      </c>
      <c r="H14" s="394">
        <v>-7569.000000000001</v>
      </c>
      <c r="I14" s="394">
        <v>0</v>
      </c>
      <c r="J14" s="394">
        <v>0</v>
      </c>
      <c r="K14" s="394">
        <v>0</v>
      </c>
      <c r="L14" s="394">
        <v>0</v>
      </c>
      <c r="M14" s="394">
        <v>0</v>
      </c>
      <c r="N14" s="394">
        <v>0</v>
      </c>
      <c r="O14" s="394">
        <v>0</v>
      </c>
      <c r="P14" s="395">
        <v>0</v>
      </c>
      <c r="Q14" s="395">
        <v>0</v>
      </c>
      <c r="R14" s="159"/>
      <c r="S14" s="122"/>
    </row>
    <row r="15" spans="1:19" s="99" customFormat="1" ht="16.5" customHeight="1">
      <c r="A15" s="108" t="s">
        <v>236</v>
      </c>
      <c r="B15" s="123"/>
      <c r="C15" s="361" t="s">
        <v>458</v>
      </c>
      <c r="D15" s="394">
        <v>25</v>
      </c>
      <c r="E15" s="394">
        <v>60</v>
      </c>
      <c r="F15" s="394">
        <v>18.000000000000004</v>
      </c>
      <c r="G15" s="394">
        <v>52</v>
      </c>
      <c r="H15" s="394">
        <v>40.999999999999986</v>
      </c>
      <c r="I15" s="394">
        <v>65</v>
      </c>
      <c r="J15" s="394">
        <v>167.99999999999997</v>
      </c>
      <c r="K15" s="394">
        <v>-92</v>
      </c>
      <c r="L15" s="394">
        <v>46.999999999999986</v>
      </c>
      <c r="M15" s="394">
        <v>69.99999999999999</v>
      </c>
      <c r="N15" s="394">
        <v>39.99999999999999</v>
      </c>
      <c r="O15" s="394">
        <v>31</v>
      </c>
      <c r="P15" s="395">
        <v>-47</v>
      </c>
      <c r="Q15" s="395">
        <v>-58.00000000000001</v>
      </c>
      <c r="R15" s="159"/>
      <c r="S15" s="122"/>
    </row>
    <row r="16" spans="1:19" s="99" customFormat="1" ht="16.5" customHeight="1">
      <c r="A16" s="108" t="s">
        <v>237</v>
      </c>
      <c r="B16" s="123"/>
      <c r="C16" s="362" t="s">
        <v>388</v>
      </c>
      <c r="D16" s="394">
        <v>30</v>
      </c>
      <c r="E16" s="394">
        <v>75</v>
      </c>
      <c r="F16" s="394">
        <v>84</v>
      </c>
      <c r="G16" s="394">
        <v>427</v>
      </c>
      <c r="H16" s="394">
        <v>202</v>
      </c>
      <c r="I16" s="394">
        <v>65</v>
      </c>
      <c r="J16" s="394">
        <v>190</v>
      </c>
      <c r="K16" s="394">
        <v>35.82</v>
      </c>
      <c r="L16" s="394">
        <v>115.753</v>
      </c>
      <c r="M16" s="394">
        <v>138.55</v>
      </c>
      <c r="N16" s="394">
        <v>169</v>
      </c>
      <c r="O16" s="394">
        <v>1091</v>
      </c>
      <c r="P16" s="395">
        <v>900</v>
      </c>
      <c r="Q16" s="395">
        <v>651</v>
      </c>
      <c r="R16" s="159"/>
      <c r="S16" s="122"/>
    </row>
    <row r="17" spans="1:19" s="99" customFormat="1" ht="16.5" customHeight="1">
      <c r="A17" s="108" t="s">
        <v>238</v>
      </c>
      <c r="B17" s="123"/>
      <c r="C17" s="361" t="s">
        <v>389</v>
      </c>
      <c r="D17" s="394">
        <v>-5</v>
      </c>
      <c r="E17" s="394">
        <v>-15</v>
      </c>
      <c r="F17" s="394">
        <v>-66</v>
      </c>
      <c r="G17" s="394">
        <v>-375</v>
      </c>
      <c r="H17" s="394">
        <v>-161</v>
      </c>
      <c r="I17" s="394">
        <v>0</v>
      </c>
      <c r="J17" s="394">
        <v>-22.00000000000003</v>
      </c>
      <c r="K17" s="394">
        <v>-127.82</v>
      </c>
      <c r="L17" s="394">
        <v>-68.75300000000001</v>
      </c>
      <c r="M17" s="394">
        <v>-68.55000000000003</v>
      </c>
      <c r="N17" s="394">
        <v>-129</v>
      </c>
      <c r="O17" s="394">
        <v>-1060</v>
      </c>
      <c r="P17" s="395">
        <v>-947</v>
      </c>
      <c r="Q17" s="395">
        <v>-709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94">
        <v>0</v>
      </c>
      <c r="E18" s="394">
        <v>0</v>
      </c>
      <c r="F18" s="394">
        <v>0</v>
      </c>
      <c r="G18" s="394">
        <v>0</v>
      </c>
      <c r="H18" s="394">
        <v>0</v>
      </c>
      <c r="I18" s="394">
        <v>0</v>
      </c>
      <c r="J18" s="394">
        <v>0</v>
      </c>
      <c r="K18" s="394">
        <v>0</v>
      </c>
      <c r="L18" s="394">
        <v>0</v>
      </c>
      <c r="M18" s="394">
        <v>0</v>
      </c>
      <c r="N18" s="394">
        <v>0</v>
      </c>
      <c r="O18" s="394">
        <v>0</v>
      </c>
      <c r="P18" s="395">
        <v>0</v>
      </c>
      <c r="Q18" s="395">
        <v>0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94">
        <v>25</v>
      </c>
      <c r="E19" s="394">
        <v>60</v>
      </c>
      <c r="F19" s="394">
        <v>18.000000000000004</v>
      </c>
      <c r="G19" s="394">
        <v>52</v>
      </c>
      <c r="H19" s="394">
        <v>40.999999999999986</v>
      </c>
      <c r="I19" s="394">
        <v>65</v>
      </c>
      <c r="J19" s="394">
        <v>167.99999999999997</v>
      </c>
      <c r="K19" s="394">
        <v>-92</v>
      </c>
      <c r="L19" s="394">
        <v>46.999999999999986</v>
      </c>
      <c r="M19" s="394">
        <v>69.99999999999999</v>
      </c>
      <c r="N19" s="394">
        <v>39.99999999999999</v>
      </c>
      <c r="O19" s="394">
        <v>31</v>
      </c>
      <c r="P19" s="395">
        <v>-47</v>
      </c>
      <c r="Q19" s="395">
        <v>-58.00000000000001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94">
        <v>30</v>
      </c>
      <c r="E20" s="394">
        <v>75</v>
      </c>
      <c r="F20" s="394">
        <v>84</v>
      </c>
      <c r="G20" s="394">
        <v>427</v>
      </c>
      <c r="H20" s="394">
        <v>202</v>
      </c>
      <c r="I20" s="394">
        <v>65</v>
      </c>
      <c r="J20" s="394">
        <v>190</v>
      </c>
      <c r="K20" s="394">
        <v>35.82</v>
      </c>
      <c r="L20" s="394">
        <v>115.753</v>
      </c>
      <c r="M20" s="394">
        <v>138.55</v>
      </c>
      <c r="N20" s="394">
        <v>169</v>
      </c>
      <c r="O20" s="394">
        <v>1091</v>
      </c>
      <c r="P20" s="395">
        <v>900</v>
      </c>
      <c r="Q20" s="395">
        <v>651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94">
        <v>-5</v>
      </c>
      <c r="E21" s="394">
        <v>-15</v>
      </c>
      <c r="F21" s="394">
        <v>-66</v>
      </c>
      <c r="G21" s="394">
        <v>-375</v>
      </c>
      <c r="H21" s="394">
        <v>-161</v>
      </c>
      <c r="I21" s="394">
        <v>0</v>
      </c>
      <c r="J21" s="394">
        <v>-22.00000000000003</v>
      </c>
      <c r="K21" s="394">
        <v>-127.82</v>
      </c>
      <c r="L21" s="394">
        <v>-68.75300000000001</v>
      </c>
      <c r="M21" s="394">
        <v>-68.55000000000003</v>
      </c>
      <c r="N21" s="394">
        <v>-129</v>
      </c>
      <c r="O21" s="394">
        <v>-1060</v>
      </c>
      <c r="P21" s="395">
        <v>-947</v>
      </c>
      <c r="Q21" s="395">
        <v>-709</v>
      </c>
      <c r="R21" s="159"/>
      <c r="S21" s="122"/>
    </row>
    <row r="22" spans="1:19" s="99" customFormat="1" ht="16.5" customHeight="1">
      <c r="A22" s="108" t="s">
        <v>239</v>
      </c>
      <c r="B22" s="123"/>
      <c r="C22" s="362" t="s">
        <v>461</v>
      </c>
      <c r="D22" s="394">
        <v>12029</v>
      </c>
      <c r="E22" s="394">
        <v>-1297.0000000000002</v>
      </c>
      <c r="F22" s="394">
        <v>11160</v>
      </c>
      <c r="G22" s="394">
        <v>-7353.999999999999</v>
      </c>
      <c r="H22" s="394">
        <v>-66819</v>
      </c>
      <c r="I22" s="394">
        <v>-9896</v>
      </c>
      <c r="J22" s="394">
        <v>-901</v>
      </c>
      <c r="K22" s="394">
        <v>0</v>
      </c>
      <c r="L22" s="394">
        <v>0</v>
      </c>
      <c r="M22" s="394">
        <v>0</v>
      </c>
      <c r="N22" s="394">
        <v>0</v>
      </c>
      <c r="O22" s="394">
        <v>0</v>
      </c>
      <c r="P22" s="395">
        <v>0</v>
      </c>
      <c r="Q22" s="395">
        <v>0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94">
        <v>0</v>
      </c>
      <c r="E23" s="394">
        <v>0</v>
      </c>
      <c r="F23" s="394">
        <v>0</v>
      </c>
      <c r="G23" s="394">
        <v>0</v>
      </c>
      <c r="H23" s="394">
        <v>0</v>
      </c>
      <c r="I23" s="394">
        <v>0</v>
      </c>
      <c r="J23" s="394">
        <v>0</v>
      </c>
      <c r="K23" s="394">
        <v>0</v>
      </c>
      <c r="L23" s="394">
        <v>0</v>
      </c>
      <c r="M23" s="394">
        <v>0</v>
      </c>
      <c r="N23" s="394">
        <v>0</v>
      </c>
      <c r="O23" s="394">
        <v>0</v>
      </c>
      <c r="P23" s="395">
        <v>0</v>
      </c>
      <c r="Q23" s="395">
        <v>0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94">
        <v>12029</v>
      </c>
      <c r="E24" s="394">
        <v>-1297.0000000000002</v>
      </c>
      <c r="F24" s="394">
        <v>11160</v>
      </c>
      <c r="G24" s="394">
        <v>-7353.999999999999</v>
      </c>
      <c r="H24" s="394">
        <v>-66819</v>
      </c>
      <c r="I24" s="394">
        <v>-9896</v>
      </c>
      <c r="J24" s="394">
        <v>-901</v>
      </c>
      <c r="K24" s="394">
        <v>0</v>
      </c>
      <c r="L24" s="394">
        <v>0</v>
      </c>
      <c r="M24" s="394">
        <v>0</v>
      </c>
      <c r="N24" s="394">
        <v>0</v>
      </c>
      <c r="O24" s="394">
        <v>0</v>
      </c>
      <c r="P24" s="395">
        <v>0</v>
      </c>
      <c r="Q24" s="395">
        <v>0</v>
      </c>
      <c r="R24" s="159"/>
      <c r="S24" s="122"/>
    </row>
    <row r="25" spans="1:19" s="99" customFormat="1" ht="16.5" customHeight="1">
      <c r="A25" s="108" t="s">
        <v>240</v>
      </c>
      <c r="B25" s="123"/>
      <c r="C25" s="362" t="s">
        <v>390</v>
      </c>
      <c r="D25" s="394">
        <v>13300</v>
      </c>
      <c r="E25" s="394">
        <v>0</v>
      </c>
      <c r="F25" s="394">
        <v>12000</v>
      </c>
      <c r="G25" s="394">
        <v>2700</v>
      </c>
      <c r="H25" s="394">
        <v>0</v>
      </c>
      <c r="I25" s="394">
        <v>0</v>
      </c>
      <c r="J25" s="394">
        <v>0</v>
      </c>
      <c r="K25" s="394">
        <v>0</v>
      </c>
      <c r="L25" s="394">
        <v>0</v>
      </c>
      <c r="M25" s="394">
        <v>0</v>
      </c>
      <c r="N25" s="394">
        <v>0</v>
      </c>
      <c r="O25" s="394">
        <v>0</v>
      </c>
      <c r="P25" s="395">
        <v>0</v>
      </c>
      <c r="Q25" s="395">
        <v>0</v>
      </c>
      <c r="R25" s="159"/>
      <c r="S25" s="122"/>
    </row>
    <row r="26" spans="1:19" s="99" customFormat="1" ht="16.5" customHeight="1">
      <c r="A26" s="108" t="s">
        <v>241</v>
      </c>
      <c r="B26" s="123"/>
      <c r="C26" s="361" t="s">
        <v>391</v>
      </c>
      <c r="D26" s="394">
        <v>-1271</v>
      </c>
      <c r="E26" s="394">
        <v>-1297.0000000000002</v>
      </c>
      <c r="F26" s="394">
        <v>-840</v>
      </c>
      <c r="G26" s="394">
        <v>-10054</v>
      </c>
      <c r="H26" s="394">
        <v>-66819</v>
      </c>
      <c r="I26" s="394">
        <v>-9896</v>
      </c>
      <c r="J26" s="394">
        <v>-901</v>
      </c>
      <c r="K26" s="394">
        <v>0</v>
      </c>
      <c r="L26" s="394">
        <v>0</v>
      </c>
      <c r="M26" s="394">
        <v>0</v>
      </c>
      <c r="N26" s="394">
        <v>0</v>
      </c>
      <c r="O26" s="394">
        <v>0</v>
      </c>
      <c r="P26" s="395">
        <v>0</v>
      </c>
      <c r="Q26" s="395">
        <v>0</v>
      </c>
      <c r="R26" s="159"/>
      <c r="S26" s="122"/>
    </row>
    <row r="27" spans="1:19" s="99" customFormat="1" ht="16.5" customHeight="1">
      <c r="A27" s="108" t="s">
        <v>242</v>
      </c>
      <c r="B27" s="123"/>
      <c r="C27" s="361" t="s">
        <v>392</v>
      </c>
      <c r="D27" s="394">
        <v>7773</v>
      </c>
      <c r="E27" s="394">
        <v>14684.999999999998</v>
      </c>
      <c r="F27" s="394">
        <v>24403</v>
      </c>
      <c r="G27" s="394">
        <v>18540</v>
      </c>
      <c r="H27" s="394">
        <v>4748.999999999999</v>
      </c>
      <c r="I27" s="394">
        <v>32676.999999999993</v>
      </c>
      <c r="J27" s="394">
        <v>17543.999999999996</v>
      </c>
      <c r="K27" s="394">
        <v>37342</v>
      </c>
      <c r="L27" s="394">
        <v>8575.999999999993</v>
      </c>
      <c r="M27" s="394">
        <v>20167.999999999993</v>
      </c>
      <c r="N27" s="394">
        <v>-4959.000000000004</v>
      </c>
      <c r="O27" s="394">
        <v>43887</v>
      </c>
      <c r="P27" s="395">
        <v>19158</v>
      </c>
      <c r="Q27" s="395">
        <v>-9525.000000000005</v>
      </c>
      <c r="R27" s="159"/>
      <c r="S27" s="122"/>
    </row>
    <row r="28" spans="1:19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1"/>
      <c r="R28" s="159"/>
      <c r="S28" s="122"/>
    </row>
    <row r="29" spans="1:19" s="99" customFormat="1" ht="16.5" customHeight="1">
      <c r="A29" s="108" t="s">
        <v>243</v>
      </c>
      <c r="B29" s="123"/>
      <c r="C29" s="365" t="s">
        <v>464</v>
      </c>
      <c r="D29" s="376">
        <f>D30+D31+D33+D34+D36+D38+D39+D40</f>
        <v>1072</v>
      </c>
      <c r="E29" s="376">
        <f aca="true" t="shared" si="1" ref="E29:M29">E30+E31+E33+E34+E36+E38+E39+E40</f>
        <v>8620</v>
      </c>
      <c r="F29" s="376">
        <f t="shared" si="1"/>
        <v>-3301.9999999999995</v>
      </c>
      <c r="G29" s="376">
        <f t="shared" si="1"/>
        <v>-3093</v>
      </c>
      <c r="H29" s="376">
        <f t="shared" si="1"/>
        <v>-3913.0000000000014</v>
      </c>
      <c r="I29" s="376">
        <f t="shared" si="1"/>
        <v>349.99999999999966</v>
      </c>
      <c r="J29" s="376">
        <f t="shared" si="1"/>
        <v>-8918</v>
      </c>
      <c r="K29" s="376">
        <f t="shared" si="1"/>
        <v>6851.000000000001</v>
      </c>
      <c r="L29" s="376">
        <f t="shared" si="1"/>
        <v>-9646</v>
      </c>
      <c r="M29" s="376">
        <f t="shared" si="1"/>
        <v>-421.0000000000003</v>
      </c>
      <c r="N29" s="376">
        <f>N30+N31+N33+N34+N36+N38+N39+N40</f>
        <v>-22.00000000000002</v>
      </c>
      <c r="O29" s="376">
        <f>O30+O31+O33+O34+O36+O38+O39+O40</f>
        <v>-9178</v>
      </c>
      <c r="P29" s="376">
        <f>P30+P31+P33+P34+P36+P38+P39+P40</f>
        <v>-1862.9999999999995</v>
      </c>
      <c r="Q29" s="376">
        <f>Q30+Q31+Q33+Q34+Q36+Q38+Q39+Q40</f>
        <v>2666.0000000000005</v>
      </c>
      <c r="R29" s="159"/>
      <c r="S29" s="122"/>
    </row>
    <row r="30" spans="1:19" s="99" customFormat="1" ht="16.5" customHeight="1">
      <c r="A30" s="108" t="s">
        <v>244</v>
      </c>
      <c r="B30" s="123"/>
      <c r="C30" s="366" t="s">
        <v>465</v>
      </c>
      <c r="D30" s="394">
        <v>0</v>
      </c>
      <c r="E30" s="394">
        <v>0</v>
      </c>
      <c r="F30" s="394">
        <v>0</v>
      </c>
      <c r="G30" s="395">
        <v>0</v>
      </c>
      <c r="H30" s="395">
        <v>0</v>
      </c>
      <c r="I30" s="395">
        <v>0</v>
      </c>
      <c r="J30" s="395">
        <v>0</v>
      </c>
      <c r="K30" s="395">
        <v>0</v>
      </c>
      <c r="L30" s="395">
        <v>0</v>
      </c>
      <c r="M30" s="395">
        <v>0</v>
      </c>
      <c r="N30" s="395">
        <v>0</v>
      </c>
      <c r="O30" s="395">
        <v>0</v>
      </c>
      <c r="P30" s="395">
        <v>0</v>
      </c>
      <c r="Q30" s="395">
        <v>0</v>
      </c>
      <c r="R30" s="159"/>
      <c r="S30" s="122"/>
    </row>
    <row r="31" spans="1:19" s="99" customFormat="1" ht="16.5" customHeight="1">
      <c r="A31" s="108" t="s">
        <v>245</v>
      </c>
      <c r="B31" s="123"/>
      <c r="C31" s="366" t="s">
        <v>466</v>
      </c>
      <c r="D31" s="394">
        <v>1072</v>
      </c>
      <c r="E31" s="394">
        <v>8620</v>
      </c>
      <c r="F31" s="394">
        <v>-3301.9999999999995</v>
      </c>
      <c r="G31" s="395">
        <v>-3093</v>
      </c>
      <c r="H31" s="395">
        <v>-3913.0000000000014</v>
      </c>
      <c r="I31" s="395">
        <v>349.99999999999966</v>
      </c>
      <c r="J31" s="395">
        <v>-8918</v>
      </c>
      <c r="K31" s="395">
        <v>6851.000000000001</v>
      </c>
      <c r="L31" s="395">
        <v>-9646</v>
      </c>
      <c r="M31" s="395">
        <v>-421.0000000000003</v>
      </c>
      <c r="N31" s="395">
        <v>-22.00000000000002</v>
      </c>
      <c r="O31" s="395">
        <v>-9178</v>
      </c>
      <c r="P31" s="395">
        <v>-1862.9999999999995</v>
      </c>
      <c r="Q31" s="395">
        <v>2666.0000000000005</v>
      </c>
      <c r="R31" s="159"/>
      <c r="S31" s="122"/>
    </row>
    <row r="32" spans="1:19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7"/>
      <c r="Q32" s="399"/>
      <c r="R32" s="159"/>
      <c r="S32" s="122"/>
    </row>
    <row r="33" spans="1:19" s="99" customFormat="1" ht="16.5" customHeight="1">
      <c r="A33" s="108" t="s">
        <v>246</v>
      </c>
      <c r="B33" s="123"/>
      <c r="C33" s="368" t="s">
        <v>467</v>
      </c>
      <c r="D33" s="394">
        <v>0</v>
      </c>
      <c r="E33" s="394">
        <v>0</v>
      </c>
      <c r="F33" s="394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395">
        <v>0</v>
      </c>
      <c r="M33" s="395">
        <v>0</v>
      </c>
      <c r="N33" s="395">
        <v>0</v>
      </c>
      <c r="O33" s="395">
        <v>0</v>
      </c>
      <c r="P33" s="395">
        <v>0</v>
      </c>
      <c r="Q33" s="395">
        <v>0</v>
      </c>
      <c r="R33" s="160"/>
      <c r="S33" s="122"/>
    </row>
    <row r="34" spans="1:19" s="99" customFormat="1" ht="16.5" customHeight="1">
      <c r="A34" s="108" t="s">
        <v>247</v>
      </c>
      <c r="B34" s="123"/>
      <c r="C34" s="366" t="s">
        <v>468</v>
      </c>
      <c r="D34" s="400">
        <v>0</v>
      </c>
      <c r="E34" s="400">
        <v>0</v>
      </c>
      <c r="F34" s="400">
        <v>0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  <c r="L34" s="401">
        <v>0</v>
      </c>
      <c r="M34" s="401">
        <v>0</v>
      </c>
      <c r="N34" s="401">
        <v>0</v>
      </c>
      <c r="O34" s="401">
        <v>0</v>
      </c>
      <c r="P34" s="401">
        <v>0</v>
      </c>
      <c r="Q34" s="401">
        <v>0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400">
        <v>0</v>
      </c>
      <c r="E35" s="400">
        <v>0</v>
      </c>
      <c r="F35" s="400">
        <v>0</v>
      </c>
      <c r="G35" s="401">
        <v>0</v>
      </c>
      <c r="H35" s="401">
        <v>0</v>
      </c>
      <c r="I35" s="401">
        <v>0</v>
      </c>
      <c r="J35" s="401">
        <v>0</v>
      </c>
      <c r="K35" s="401">
        <v>0</v>
      </c>
      <c r="L35" s="401">
        <v>0</v>
      </c>
      <c r="M35" s="401">
        <v>0</v>
      </c>
      <c r="N35" s="401">
        <v>0</v>
      </c>
      <c r="O35" s="401">
        <v>0</v>
      </c>
      <c r="P35" s="401">
        <v>0</v>
      </c>
      <c r="Q35" s="401">
        <v>0</v>
      </c>
      <c r="R35" s="159"/>
      <c r="S35" s="122"/>
    </row>
    <row r="36" spans="1:19" s="99" customFormat="1" ht="16.5" customHeight="1">
      <c r="A36" s="108" t="s">
        <v>248</v>
      </c>
      <c r="B36" s="123"/>
      <c r="C36" s="369" t="s">
        <v>470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  <c r="L36" s="395">
        <v>0</v>
      </c>
      <c r="M36" s="395">
        <v>0</v>
      </c>
      <c r="N36" s="395">
        <v>0</v>
      </c>
      <c r="O36" s="395">
        <v>0</v>
      </c>
      <c r="P36" s="395">
        <v>0</v>
      </c>
      <c r="Q36" s="395">
        <v>0</v>
      </c>
      <c r="R36" s="159"/>
      <c r="S36" s="122"/>
    </row>
    <row r="37" spans="1:19" s="99" customFormat="1" ht="16.5" customHeight="1">
      <c r="A37" s="105"/>
      <c r="B37" s="123"/>
      <c r="C37" s="370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9"/>
      <c r="R37" s="159"/>
      <c r="S37" s="122"/>
    </row>
    <row r="38" spans="1:19" s="99" customFormat="1" ht="16.5" customHeight="1">
      <c r="A38" s="108" t="s">
        <v>249</v>
      </c>
      <c r="B38" s="123"/>
      <c r="C38" s="366" t="s">
        <v>471</v>
      </c>
      <c r="D38" s="394">
        <v>0</v>
      </c>
      <c r="E38" s="394">
        <v>0</v>
      </c>
      <c r="F38" s="394">
        <v>0</v>
      </c>
      <c r="G38" s="395">
        <v>0</v>
      </c>
      <c r="H38" s="395">
        <v>0</v>
      </c>
      <c r="I38" s="395">
        <v>0</v>
      </c>
      <c r="J38" s="395">
        <v>0</v>
      </c>
      <c r="K38" s="395">
        <v>0</v>
      </c>
      <c r="L38" s="395">
        <v>0</v>
      </c>
      <c r="M38" s="395">
        <v>0</v>
      </c>
      <c r="N38" s="395">
        <v>0</v>
      </c>
      <c r="O38" s="395">
        <v>0</v>
      </c>
      <c r="P38" s="395">
        <v>0</v>
      </c>
      <c r="Q38" s="395">
        <v>0</v>
      </c>
      <c r="R38" s="159"/>
      <c r="S38" s="122"/>
    </row>
    <row r="39" spans="1:19" s="99" customFormat="1" ht="16.5" customHeight="1">
      <c r="A39" s="108" t="s">
        <v>250</v>
      </c>
      <c r="B39" s="123"/>
      <c r="C39" s="366" t="s">
        <v>472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159"/>
      <c r="S39" s="122"/>
    </row>
    <row r="40" spans="1:19" s="99" customFormat="1" ht="16.5" customHeight="1">
      <c r="A40" s="108" t="s">
        <v>251</v>
      </c>
      <c r="B40" s="123"/>
      <c r="C40" s="366" t="s">
        <v>473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159"/>
      <c r="S40" s="122"/>
    </row>
    <row r="41" spans="1:19" s="99" customFormat="1" ht="16.5" customHeight="1">
      <c r="A41" s="105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7"/>
      <c r="Q41" s="399"/>
      <c r="R41" s="159"/>
      <c r="S41" s="122"/>
    </row>
    <row r="42" spans="1:19" s="99" customFormat="1" ht="16.5" customHeight="1">
      <c r="A42" s="108" t="s">
        <v>252</v>
      </c>
      <c r="B42" s="123"/>
      <c r="C42" s="372" t="s">
        <v>393</v>
      </c>
      <c r="D42" s="394">
        <f>+D43</f>
        <v>27437</v>
      </c>
      <c r="E42" s="394">
        <f aca="true" t="shared" si="2" ref="E42:Q42">+E43</f>
        <v>-31228</v>
      </c>
      <c r="F42" s="394">
        <f t="shared" si="2"/>
        <v>-13612</v>
      </c>
      <c r="G42" s="395">
        <f t="shared" si="2"/>
        <v>2985</v>
      </c>
      <c r="H42" s="395">
        <f t="shared" si="2"/>
        <v>12899</v>
      </c>
      <c r="I42" s="395">
        <f t="shared" si="2"/>
        <v>1334.997000000083</v>
      </c>
      <c r="J42" s="395">
        <f t="shared" si="2"/>
        <v>6850.000000000036</v>
      </c>
      <c r="K42" s="395">
        <f t="shared" si="2"/>
        <v>-23966.000000000015</v>
      </c>
      <c r="L42" s="395">
        <f t="shared" si="2"/>
        <v>5597</v>
      </c>
      <c r="M42" s="395">
        <f t="shared" si="2"/>
        <v>-24879</v>
      </c>
      <c r="N42" s="395">
        <f t="shared" si="2"/>
        <v>8742.999999999989</v>
      </c>
      <c r="O42" s="395">
        <f t="shared" si="2"/>
        <v>-2220</v>
      </c>
      <c r="P42" s="395">
        <f t="shared" si="2"/>
        <v>-10252</v>
      </c>
      <c r="Q42" s="395">
        <f t="shared" si="2"/>
        <v>1159.0000000000146</v>
      </c>
      <c r="R42" s="159"/>
      <c r="S42" s="122"/>
    </row>
    <row r="43" spans="1:19" s="99" customFormat="1" ht="16.5" customHeight="1">
      <c r="A43" s="108" t="s">
        <v>253</v>
      </c>
      <c r="B43" s="123"/>
      <c r="C43" s="373" t="s">
        <v>474</v>
      </c>
      <c r="D43" s="394">
        <f aca="true" t="shared" si="3" ref="D43:M43">D46-(D10+D12+D30+D31+D33+D34+D36+D38)</f>
        <v>27437</v>
      </c>
      <c r="E43" s="394">
        <f>E46-(E10+E12+E30+E31+E33+E34+E36+E38)</f>
        <v>-31228</v>
      </c>
      <c r="F43" s="394">
        <f t="shared" si="3"/>
        <v>-13612</v>
      </c>
      <c r="G43" s="395">
        <f t="shared" si="3"/>
        <v>2985</v>
      </c>
      <c r="H43" s="395">
        <f t="shared" si="3"/>
        <v>12899</v>
      </c>
      <c r="I43" s="395">
        <f t="shared" si="3"/>
        <v>1334.997000000083</v>
      </c>
      <c r="J43" s="395">
        <f t="shared" si="3"/>
        <v>6850.000000000036</v>
      </c>
      <c r="K43" s="395">
        <f t="shared" si="3"/>
        <v>-23966.000000000015</v>
      </c>
      <c r="L43" s="395">
        <f t="shared" si="3"/>
        <v>5597</v>
      </c>
      <c r="M43" s="395">
        <f t="shared" si="3"/>
        <v>-24879</v>
      </c>
      <c r="N43" s="395">
        <f>N46-(N10+N12+N30+N31+N33+N34+N36+N38)</f>
        <v>8742.999999999989</v>
      </c>
      <c r="O43" s="395">
        <f>O46-(O10+O12+O30+O31+O33+O34+O36+O38)</f>
        <v>-2220</v>
      </c>
      <c r="P43" s="395">
        <f>P46-(P10+P12+P30+P31+P33+P34+P36+P38)</f>
        <v>-10252</v>
      </c>
      <c r="Q43" s="395">
        <f>Q46-(Q10+Q12+Q30+Q31+Q33+Q34+Q36+Q38)</f>
        <v>1159.0000000000146</v>
      </c>
      <c r="R43" s="159"/>
      <c r="S43" s="122"/>
    </row>
    <row r="44" spans="1:19" s="99" customFormat="1" ht="16.5" customHeight="1">
      <c r="A44" s="108" t="s">
        <v>254</v>
      </c>
      <c r="B44" s="123"/>
      <c r="C44" s="366" t="s">
        <v>475</v>
      </c>
      <c r="D44" s="394">
        <v>0</v>
      </c>
      <c r="E44" s="394">
        <v>0</v>
      </c>
      <c r="F44" s="394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0</v>
      </c>
      <c r="R44" s="159"/>
      <c r="S44" s="122"/>
    </row>
    <row r="45" spans="1:19" s="99" customFormat="1" ht="13.5" customHeight="1" thickBot="1">
      <c r="A45" s="118"/>
      <c r="B45" s="123"/>
      <c r="C45" s="296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48"/>
      <c r="Q45" s="403"/>
      <c r="R45" s="163"/>
      <c r="S45" s="122"/>
    </row>
    <row r="46" spans="1:19" s="99" customFormat="1" ht="19.5" customHeight="1" thickBot="1" thickTop="1">
      <c r="A46" s="124" t="s">
        <v>255</v>
      </c>
      <c r="B46" s="123"/>
      <c r="C46" s="299" t="s">
        <v>413</v>
      </c>
      <c r="D46" s="222">
        <v>44000</v>
      </c>
      <c r="E46" s="222">
        <v>-51970</v>
      </c>
      <c r="F46" s="222">
        <v>12125</v>
      </c>
      <c r="G46" s="226">
        <v>37075</v>
      </c>
      <c r="H46" s="226">
        <v>-41827</v>
      </c>
      <c r="I46" s="226">
        <v>38910</v>
      </c>
      <c r="J46" s="226">
        <v>-55745.99999999999</v>
      </c>
      <c r="K46" s="226">
        <v>71485.99999999999</v>
      </c>
      <c r="L46" s="226">
        <v>251008</v>
      </c>
      <c r="M46" s="226">
        <v>57709</v>
      </c>
      <c r="N46" s="226">
        <v>39281.999999999985</v>
      </c>
      <c r="O46" s="226">
        <v>-338587</v>
      </c>
      <c r="P46" s="226">
        <v>-130405</v>
      </c>
      <c r="Q46" s="226">
        <v>65121.00000000001</v>
      </c>
      <c r="R46" s="162"/>
      <c r="S46" s="122"/>
    </row>
    <row r="47" spans="1:19" ht="9" customHeight="1" thickBot="1" thickTop="1">
      <c r="A47" s="118"/>
      <c r="B47" s="75"/>
      <c r="C47" s="297"/>
      <c r="D47" s="428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22"/>
      <c r="R47" s="165"/>
      <c r="S47" s="42"/>
    </row>
    <row r="48" spans="1:19" ht="9" customHeight="1" thickBot="1" thickTop="1">
      <c r="A48" s="118"/>
      <c r="B48" s="75"/>
      <c r="C48" s="300"/>
      <c r="D48" s="429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23"/>
      <c r="R48" s="166"/>
      <c r="S48" s="42"/>
    </row>
    <row r="49" spans="1:19" ht="17.25" thickBot="1" thickTop="1">
      <c r="A49" s="124" t="s">
        <v>256</v>
      </c>
      <c r="B49" s="75"/>
      <c r="C49" s="283" t="s">
        <v>414</v>
      </c>
      <c r="D49" s="222">
        <v>109558</v>
      </c>
      <c r="E49" s="222">
        <v>57110</v>
      </c>
      <c r="F49" s="222">
        <v>67215</v>
      </c>
      <c r="G49" s="226">
        <v>112830</v>
      </c>
      <c r="H49" s="226">
        <v>78503</v>
      </c>
      <c r="I49" s="226">
        <v>117413</v>
      </c>
      <c r="J49" s="226">
        <v>61667</v>
      </c>
      <c r="K49" s="226">
        <v>133153</v>
      </c>
      <c r="L49" s="226">
        <v>379583</v>
      </c>
      <c r="M49" s="226">
        <v>436192</v>
      </c>
      <c r="N49" s="226">
        <v>477318</v>
      </c>
      <c r="O49" s="226">
        <v>132884</v>
      </c>
      <c r="P49" s="226">
        <v>-37293</v>
      </c>
      <c r="Q49" s="226">
        <v>37446</v>
      </c>
      <c r="R49" s="158"/>
      <c r="S49" s="42"/>
    </row>
    <row r="50" spans="1:19" ht="17.25" thickTop="1">
      <c r="A50" s="108" t="s">
        <v>257</v>
      </c>
      <c r="B50" s="75"/>
      <c r="C50" s="362" t="s">
        <v>479</v>
      </c>
      <c r="D50" s="395">
        <v>123100</v>
      </c>
      <c r="E50" s="395">
        <v>71130</v>
      </c>
      <c r="F50" s="395">
        <v>83255</v>
      </c>
      <c r="G50" s="395">
        <v>120330</v>
      </c>
      <c r="H50" s="395">
        <v>78503</v>
      </c>
      <c r="I50" s="395">
        <v>117413</v>
      </c>
      <c r="J50" s="395">
        <v>61667</v>
      </c>
      <c r="K50" s="395">
        <v>133153</v>
      </c>
      <c r="L50" s="395">
        <v>384161</v>
      </c>
      <c r="M50" s="395">
        <v>441870</v>
      </c>
      <c r="N50" s="395">
        <v>481152</v>
      </c>
      <c r="O50" s="395">
        <v>142565</v>
      </c>
      <c r="P50" s="395">
        <v>12160</v>
      </c>
      <c r="Q50" s="395">
        <v>77281</v>
      </c>
      <c r="R50" s="156"/>
      <c r="S50" s="42"/>
    </row>
    <row r="51" spans="1:19" ht="15">
      <c r="A51" s="108" t="s">
        <v>258</v>
      </c>
      <c r="B51" s="75"/>
      <c r="C51" s="391" t="s">
        <v>480</v>
      </c>
      <c r="D51" s="395">
        <v>13542.000000000002</v>
      </c>
      <c r="E51" s="395">
        <v>14020</v>
      </c>
      <c r="F51" s="395">
        <v>16040</v>
      </c>
      <c r="G51" s="395">
        <v>7500</v>
      </c>
      <c r="H51" s="395">
        <v>0</v>
      </c>
      <c r="I51" s="395">
        <v>0</v>
      </c>
      <c r="J51" s="395">
        <v>0</v>
      </c>
      <c r="K51" s="395">
        <v>0</v>
      </c>
      <c r="L51" s="395">
        <v>4578</v>
      </c>
      <c r="M51" s="395">
        <v>5678</v>
      </c>
      <c r="N51" s="395">
        <v>3834</v>
      </c>
      <c r="O51" s="395">
        <v>9681</v>
      </c>
      <c r="P51" s="395">
        <v>49453</v>
      </c>
      <c r="Q51" s="395">
        <v>39835</v>
      </c>
      <c r="R51" s="167"/>
      <c r="S51" s="42"/>
    </row>
    <row r="52" spans="1:19" ht="9.75" customHeight="1" thickBot="1">
      <c r="A52" s="11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25"/>
      <c r="S52" s="42"/>
    </row>
    <row r="53" spans="1:21" ht="20.25" thickBot="1" thickTop="1">
      <c r="A53" s="118"/>
      <c r="B53" s="75"/>
      <c r="C53" s="374" t="s">
        <v>476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42"/>
      <c r="U53" s="26"/>
    </row>
    <row r="54" spans="1:21" ht="8.25" customHeight="1" thickTop="1">
      <c r="A54" s="11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42"/>
      <c r="U54" s="26"/>
    </row>
    <row r="55" spans="1:21" ht="15.75">
      <c r="A55" s="118"/>
      <c r="B55" s="75"/>
      <c r="C55" s="351" t="s">
        <v>449</v>
      </c>
      <c r="D55"/>
      <c r="E55" s="39"/>
      <c r="F55" s="39"/>
      <c r="G55" s="26"/>
      <c r="H55" s="26" t="s">
        <v>450</v>
      </c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42"/>
      <c r="U55" s="26"/>
    </row>
    <row r="56" spans="1:21" ht="15.75">
      <c r="A56" s="118"/>
      <c r="B56" s="75"/>
      <c r="C56" s="64" t="s">
        <v>454</v>
      </c>
      <c r="D56"/>
      <c r="E56" s="39"/>
      <c r="F56" s="39"/>
      <c r="G56"/>
      <c r="H56" s="185" t="s">
        <v>452</v>
      </c>
      <c r="I56" s="26"/>
      <c r="J56" s="26"/>
      <c r="K56" s="26"/>
      <c r="L56" s="26"/>
      <c r="M56" s="26"/>
      <c r="N56" s="26"/>
      <c r="O56" s="26"/>
      <c r="P56" s="26"/>
      <c r="Q56" s="26"/>
      <c r="R56" s="39"/>
      <c r="S56" s="42"/>
      <c r="U56" s="26"/>
    </row>
    <row r="57" spans="1:21" ht="15.75">
      <c r="A57" s="118"/>
      <c r="B57" s="75"/>
      <c r="C57" s="64" t="s">
        <v>453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6"/>
      <c r="S57" s="42"/>
      <c r="U57" s="26"/>
    </row>
    <row r="58" spans="1:21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54"/>
      <c r="U58" s="26"/>
    </row>
    <row r="59" spans="1:20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26"/>
      <c r="S59" s="26"/>
      <c r="T59" s="26"/>
    </row>
    <row r="60" spans="4:17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  <row r="61" spans="2:20" ht="15">
      <c r="B61" s="354"/>
      <c r="C61" s="113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57"/>
      <c r="S61" s="57"/>
      <c r="T61" s="57"/>
    </row>
    <row r="62" spans="2:20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57"/>
      <c r="P62" s="57"/>
      <c r="Q62" s="57"/>
      <c r="R62" s="57"/>
      <c r="S62" s="57"/>
      <c r="T62" s="57"/>
    </row>
    <row r="63" spans="2:20" ht="15.75">
      <c r="B63" s="57"/>
      <c r="C63" s="13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57"/>
      <c r="P63" s="57"/>
      <c r="Q63" s="57"/>
      <c r="R63" s="57"/>
      <c r="S63" s="57"/>
      <c r="T63" s="57"/>
    </row>
    <row r="64" spans="2:20" ht="15.75">
      <c r="B64" s="57"/>
      <c r="C64" s="13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57"/>
      <c r="P64" s="57"/>
      <c r="Q64" s="57"/>
      <c r="R64" s="57"/>
      <c r="S64" s="57"/>
      <c r="T64" s="57"/>
    </row>
    <row r="65" spans="2:20" ht="15.75">
      <c r="B65" s="57"/>
      <c r="C65" s="13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57"/>
      <c r="P65" s="57"/>
      <c r="Q65" s="57"/>
      <c r="R65" s="57"/>
      <c r="S65" s="57"/>
      <c r="T65" s="57"/>
    </row>
    <row r="66" spans="2:20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57"/>
      <c r="P66" s="57"/>
      <c r="Q66" s="57"/>
      <c r="R66" s="57"/>
      <c r="S66" s="57"/>
      <c r="T66" s="57"/>
    </row>
    <row r="67" spans="2:20" ht="15.75">
      <c r="B67" s="57"/>
      <c r="C67" s="13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57"/>
      <c r="P67" s="57"/>
      <c r="Q67" s="57"/>
      <c r="R67" s="57"/>
      <c r="S67" s="57"/>
      <c r="T67" s="57"/>
    </row>
    <row r="68" spans="2:20" ht="15.75">
      <c r="B68" s="57"/>
      <c r="C68" s="134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57"/>
      <c r="P68" s="57"/>
      <c r="Q68" s="57"/>
      <c r="R68" s="57"/>
      <c r="S68" s="57"/>
      <c r="T68" s="57"/>
    </row>
    <row r="69" spans="2:20" ht="15.75">
      <c r="B69" s="57"/>
      <c r="C69" s="13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57"/>
      <c r="P69" s="57"/>
      <c r="Q69" s="57"/>
      <c r="R69" s="57"/>
      <c r="S69" s="57"/>
      <c r="T69" s="57"/>
    </row>
    <row r="70" spans="2:20" ht="15.75">
      <c r="B70" s="356"/>
      <c r="C70" s="135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57"/>
      <c r="P70" s="57"/>
      <c r="Q70" s="57"/>
      <c r="R70" s="57"/>
      <c r="S70" s="57"/>
      <c r="T70" s="57"/>
    </row>
    <row r="71" spans="2:20" ht="15.75">
      <c r="B71" s="57"/>
      <c r="C71" s="13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57"/>
      <c r="P71" s="57"/>
      <c r="Q71" s="57"/>
      <c r="R71" s="57"/>
      <c r="S71" s="57"/>
      <c r="T71" s="57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43"/>
  <sheetViews>
    <sheetView showGridLines="0" defaultGridColor="0" zoomScale="75" zoomScaleNormal="75" zoomScalePageLayoutView="0" colorId="22" workbookViewId="0" topLeftCell="D1">
      <selection activeCell="J10" sqref="J10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02" t="s">
        <v>415</v>
      </c>
      <c r="D2" s="103"/>
    </row>
    <row r="3" ht="15.75" thickBot="1"/>
    <row r="4" spans="1:19" ht="16.5" thickTop="1">
      <c r="A4" s="104"/>
      <c r="B4" s="70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ht="18.75">
      <c r="A5" s="105"/>
      <c r="B5" s="303"/>
      <c r="C5" s="239" t="s">
        <v>284</v>
      </c>
      <c r="D5" s="57"/>
      <c r="E5" s="271" t="s">
        <v>307</v>
      </c>
      <c r="F5" s="269"/>
      <c r="G5" s="270"/>
      <c r="H5" s="271"/>
      <c r="I5" s="269"/>
      <c r="J5" s="272"/>
      <c r="K5" s="269"/>
      <c r="L5" s="269"/>
      <c r="M5" s="269"/>
      <c r="N5" s="78"/>
      <c r="O5" s="78"/>
      <c r="P5" s="78"/>
      <c r="Q5" s="78"/>
      <c r="R5" s="78"/>
      <c r="S5" s="79"/>
    </row>
    <row r="6" spans="1:19" ht="15.75">
      <c r="A6" s="105"/>
      <c r="B6" s="303"/>
      <c r="C6" s="239" t="s">
        <v>285</v>
      </c>
      <c r="D6" s="49"/>
      <c r="E6" s="273">
        <v>1995</v>
      </c>
      <c r="F6" s="273">
        <v>1996</v>
      </c>
      <c r="G6" s="273">
        <v>1997</v>
      </c>
      <c r="H6" s="273">
        <v>1998</v>
      </c>
      <c r="I6" s="273">
        <v>1999</v>
      </c>
      <c r="J6" s="273">
        <v>2000</v>
      </c>
      <c r="K6" s="273">
        <v>2001</v>
      </c>
      <c r="L6" s="273">
        <v>2002</v>
      </c>
      <c r="M6" s="273">
        <v>2003</v>
      </c>
      <c r="N6" s="34">
        <v>2004</v>
      </c>
      <c r="O6" s="34">
        <v>2005</v>
      </c>
      <c r="P6" s="34">
        <v>2006</v>
      </c>
      <c r="Q6" s="34">
        <v>2007</v>
      </c>
      <c r="R6" s="34">
        <v>2008</v>
      </c>
      <c r="S6" s="79"/>
    </row>
    <row r="7" spans="1:19" ht="15.75">
      <c r="A7" s="105"/>
      <c r="B7" s="303"/>
      <c r="C7" s="342" t="str">
        <f>+Fedőlap!$E$15</f>
        <v>Dátum: 2013.04.11.</v>
      </c>
      <c r="D7" s="106"/>
      <c r="E7" s="274" t="s">
        <v>308</v>
      </c>
      <c r="F7" s="274" t="s">
        <v>308</v>
      </c>
      <c r="G7" s="274" t="s">
        <v>308</v>
      </c>
      <c r="H7" s="274" t="s">
        <v>308</v>
      </c>
      <c r="I7" s="274" t="s">
        <v>308</v>
      </c>
      <c r="J7" s="274" t="s">
        <v>308</v>
      </c>
      <c r="K7" s="274" t="s">
        <v>308</v>
      </c>
      <c r="L7" s="274" t="s">
        <v>308</v>
      </c>
      <c r="M7" s="274" t="s">
        <v>308</v>
      </c>
      <c r="N7" s="274" t="s">
        <v>308</v>
      </c>
      <c r="O7" s="274" t="s">
        <v>308</v>
      </c>
      <c r="P7" s="274" t="s">
        <v>308</v>
      </c>
      <c r="Q7" s="274" t="s">
        <v>308</v>
      </c>
      <c r="R7" s="274" t="s">
        <v>308</v>
      </c>
      <c r="S7" s="79"/>
    </row>
    <row r="8" spans="1:19" ht="16.5" thickBot="1">
      <c r="A8" s="105"/>
      <c r="B8" s="304" t="s">
        <v>416</v>
      </c>
      <c r="C8" s="305"/>
      <c r="D8" s="8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79"/>
    </row>
    <row r="9" spans="1:19" ht="15.75">
      <c r="A9" s="105"/>
      <c r="B9" s="304" t="s">
        <v>417</v>
      </c>
      <c r="C9" s="306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79"/>
    </row>
    <row r="10" spans="1:19" ht="15.75">
      <c r="A10" s="108" t="s">
        <v>259</v>
      </c>
      <c r="B10" s="307">
        <v>2</v>
      </c>
      <c r="C10" s="308" t="s">
        <v>418</v>
      </c>
      <c r="D10" s="109"/>
      <c r="E10" s="205">
        <v>28895</v>
      </c>
      <c r="F10" s="205">
        <v>20267</v>
      </c>
      <c r="G10" s="205">
        <v>34884</v>
      </c>
      <c r="H10" s="205">
        <v>52258</v>
      </c>
      <c r="I10" s="205">
        <v>60860</v>
      </c>
      <c r="J10" s="205">
        <v>69659</v>
      </c>
      <c r="K10" s="205">
        <v>123082</v>
      </c>
      <c r="L10" s="205">
        <v>131542</v>
      </c>
      <c r="M10" s="205">
        <v>178802</v>
      </c>
      <c r="N10" s="205">
        <v>205480</v>
      </c>
      <c r="O10" s="205">
        <v>228250</v>
      </c>
      <c r="P10" s="205">
        <v>296219</v>
      </c>
      <c r="Q10" s="205">
        <v>282228</v>
      </c>
      <c r="R10" s="205">
        <v>258107.00000000003</v>
      </c>
      <c r="S10" s="79"/>
    </row>
    <row r="11" spans="1:19" ht="16.5" thickBot="1">
      <c r="A11" s="108"/>
      <c r="B11" s="307"/>
      <c r="C11" s="30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79"/>
    </row>
    <row r="12" spans="1:19" ht="15.75">
      <c r="A12" s="108"/>
      <c r="B12" s="307"/>
      <c r="C12" s="310"/>
      <c r="D12" s="8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79"/>
    </row>
    <row r="13" spans="1:19" ht="15.75">
      <c r="A13" s="105"/>
      <c r="B13" s="307">
        <v>3</v>
      </c>
      <c r="C13" s="308" t="s">
        <v>419</v>
      </c>
      <c r="D13" s="10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79"/>
    </row>
    <row r="14" spans="1:19" ht="15">
      <c r="A14" s="105"/>
      <c r="B14" s="307"/>
      <c r="C14" s="311"/>
      <c r="S14" s="79"/>
    </row>
    <row r="15" spans="1:19" ht="15">
      <c r="A15" s="105"/>
      <c r="B15" s="307"/>
      <c r="C15" s="311"/>
      <c r="S15" s="79"/>
    </row>
    <row r="16" spans="1:19" ht="15.75">
      <c r="A16" s="108" t="s">
        <v>260</v>
      </c>
      <c r="B16" s="307"/>
      <c r="C16" s="312" t="s">
        <v>420</v>
      </c>
      <c r="D16" s="50"/>
      <c r="E16" s="23" t="s">
        <v>516</v>
      </c>
      <c r="F16" s="23" t="s">
        <v>516</v>
      </c>
      <c r="G16" s="23" t="s">
        <v>516</v>
      </c>
      <c r="H16" s="23" t="s">
        <v>516</v>
      </c>
      <c r="I16" s="23" t="s">
        <v>516</v>
      </c>
      <c r="J16" s="23" t="s">
        <v>516</v>
      </c>
      <c r="K16" s="23" t="s">
        <v>516</v>
      </c>
      <c r="L16" s="23" t="s">
        <v>516</v>
      </c>
      <c r="M16" s="23" t="s">
        <v>516</v>
      </c>
      <c r="N16" s="23" t="s">
        <v>516</v>
      </c>
      <c r="O16" s="23" t="s">
        <v>516</v>
      </c>
      <c r="P16" s="23" t="s">
        <v>516</v>
      </c>
      <c r="Q16" s="439" t="s">
        <v>516</v>
      </c>
      <c r="R16" s="439" t="s">
        <v>516</v>
      </c>
      <c r="S16" s="79"/>
    </row>
    <row r="17" spans="1:19" ht="15">
      <c r="A17" s="105"/>
      <c r="B17" s="307"/>
      <c r="C17" s="311"/>
      <c r="S17" s="79"/>
    </row>
    <row r="18" spans="1:19" ht="15.75">
      <c r="A18" s="105"/>
      <c r="B18" s="307"/>
      <c r="C18" s="312" t="s">
        <v>421</v>
      </c>
      <c r="D18" s="5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79"/>
    </row>
    <row r="19" spans="1:19" ht="15.75">
      <c r="A19" s="105"/>
      <c r="B19" s="307"/>
      <c r="C19" s="312"/>
      <c r="D19" s="5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79"/>
    </row>
    <row r="20" spans="1:19" ht="15.75">
      <c r="A20" s="105"/>
      <c r="B20" s="307"/>
      <c r="C20" s="312"/>
      <c r="D20" s="50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79"/>
    </row>
    <row r="21" spans="1:19" ht="15.75">
      <c r="A21" s="105"/>
      <c r="B21" s="307"/>
      <c r="C21" s="312"/>
      <c r="D21" s="5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79"/>
    </row>
    <row r="22" spans="1:19" ht="15.75">
      <c r="A22" s="105"/>
      <c r="B22" s="307"/>
      <c r="C22" s="309"/>
      <c r="D22" s="26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79"/>
    </row>
    <row r="23" spans="1:19" ht="15.75">
      <c r="A23" s="105"/>
      <c r="B23" s="307"/>
      <c r="C23" s="309"/>
      <c r="D23" s="26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79"/>
    </row>
    <row r="24" spans="1:19" ht="15.75">
      <c r="A24" s="105"/>
      <c r="B24" s="307"/>
      <c r="C24" s="309"/>
      <c r="D24" s="26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79"/>
    </row>
    <row r="25" spans="1:19" ht="16.5" thickBot="1">
      <c r="A25" s="105"/>
      <c r="B25" s="307"/>
      <c r="C25" s="311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79"/>
    </row>
    <row r="26" spans="1:19" ht="9.75" customHeight="1">
      <c r="A26" s="105"/>
      <c r="B26" s="307"/>
      <c r="C26" s="310"/>
      <c r="D26" s="8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79"/>
    </row>
    <row r="27" spans="1:19" ht="15.75">
      <c r="A27" s="105"/>
      <c r="B27" s="307">
        <v>4</v>
      </c>
      <c r="C27" s="308" t="s">
        <v>422</v>
      </c>
      <c r="D27" s="109"/>
      <c r="S27" s="79"/>
    </row>
    <row r="28" spans="1:19" ht="15.75">
      <c r="A28" s="105"/>
      <c r="B28" s="313"/>
      <c r="C28" s="308" t="s">
        <v>423</v>
      </c>
      <c r="D28" s="109"/>
      <c r="S28" s="79"/>
    </row>
    <row r="29" spans="1:19" ht="15.75">
      <c r="A29" s="105"/>
      <c r="B29" s="314"/>
      <c r="C29" s="309" t="s">
        <v>424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79"/>
    </row>
    <row r="30" spans="1:19" ht="15">
      <c r="A30" s="105"/>
      <c r="B30" s="314"/>
      <c r="C30" s="311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79"/>
    </row>
    <row r="31" spans="1:19" ht="15">
      <c r="A31" s="105"/>
      <c r="B31" s="314"/>
      <c r="C31" s="311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79"/>
    </row>
    <row r="32" spans="1:19" ht="15">
      <c r="A32" s="105"/>
      <c r="B32" s="314"/>
      <c r="C32" s="311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79"/>
    </row>
    <row r="33" spans="1:19" ht="15.75">
      <c r="A33" s="105"/>
      <c r="B33" s="314"/>
      <c r="C33" s="309" t="s">
        <v>425</v>
      </c>
      <c r="D33" s="26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79"/>
    </row>
    <row r="34" spans="1:19" ht="15">
      <c r="A34" s="105"/>
      <c r="B34" s="313"/>
      <c r="C34" s="311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79"/>
    </row>
    <row r="35" spans="1:19" ht="15.75">
      <c r="A35" s="105"/>
      <c r="B35" s="313"/>
      <c r="C35" s="308"/>
      <c r="D35" s="109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79"/>
    </row>
    <row r="36" spans="1:19" ht="15.75" thickBot="1">
      <c r="A36" s="105"/>
      <c r="B36" s="314"/>
      <c r="C36" s="315"/>
      <c r="D36" s="11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79"/>
    </row>
    <row r="37" spans="1:19" ht="15.75">
      <c r="A37" s="105"/>
      <c r="B37" s="313"/>
      <c r="C37" s="309"/>
      <c r="D37" s="26"/>
      <c r="S37" s="79"/>
    </row>
    <row r="38" spans="1:19" ht="18.75">
      <c r="A38" s="108" t="s">
        <v>261</v>
      </c>
      <c r="B38" s="307">
        <v>10</v>
      </c>
      <c r="C38" s="308" t="s">
        <v>0</v>
      </c>
      <c r="D38" s="26"/>
      <c r="E38" s="409">
        <v>5540515</v>
      </c>
      <c r="F38" s="409">
        <v>6745845</v>
      </c>
      <c r="G38" s="409">
        <v>8229554</v>
      </c>
      <c r="H38" s="409">
        <v>9716253</v>
      </c>
      <c r="I38" s="409">
        <v>10795499</v>
      </c>
      <c r="J38" s="409">
        <v>12439839</v>
      </c>
      <c r="K38" s="409">
        <v>14344117</v>
      </c>
      <c r="L38" s="409">
        <v>16229021</v>
      </c>
      <c r="M38" s="409">
        <v>17867199</v>
      </c>
      <c r="N38" s="409">
        <v>19584760</v>
      </c>
      <c r="O38" s="409">
        <v>20829863</v>
      </c>
      <c r="P38" s="409">
        <v>22398915</v>
      </c>
      <c r="Q38" s="409">
        <v>23244318</v>
      </c>
      <c r="R38" s="409">
        <v>24841462</v>
      </c>
      <c r="S38" s="79"/>
    </row>
    <row r="39" spans="1:19" ht="15">
      <c r="A39" s="105"/>
      <c r="B39" s="316" t="s">
        <v>17</v>
      </c>
      <c r="C39" s="311"/>
      <c r="S39" s="79"/>
    </row>
    <row r="40" spans="1:19" ht="15">
      <c r="A40" s="105"/>
      <c r="B40" s="316"/>
      <c r="C40" s="252" t="s">
        <v>304</v>
      </c>
      <c r="S40" s="79"/>
    </row>
    <row r="41" spans="1:19" ht="15.75">
      <c r="A41" s="105"/>
      <c r="B41" s="313"/>
      <c r="C41" s="317" t="s">
        <v>1</v>
      </c>
      <c r="D41" s="26"/>
      <c r="S41" s="79"/>
    </row>
    <row r="42" spans="1:19" ht="16.5" thickBot="1">
      <c r="A42" s="111"/>
      <c r="B42" s="112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7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45"/>
  <sheetViews>
    <sheetView showGridLines="0" defaultGridColor="0" zoomScale="80" zoomScaleNormal="80" zoomScalePageLayoutView="0" colorId="22" workbookViewId="0" topLeftCell="D1">
      <selection activeCell="E24" sqref="E24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1" customWidth="1"/>
    <col min="4" max="4" width="12.10546875" style="25" bestFit="1" customWidth="1"/>
    <col min="5" max="11" width="10.10546875" style="25" bestFit="1" customWidth="1"/>
    <col min="12" max="12" width="10.6640625" style="25" bestFit="1" customWidth="1"/>
    <col min="13" max="16" width="11.21484375" style="25" bestFit="1" customWidth="1"/>
    <col min="17" max="16384" width="9.77734375" style="25" customWidth="1"/>
  </cols>
  <sheetData>
    <row r="1" spans="3:16" ht="18" customHeight="1">
      <c r="C1" s="60" t="s">
        <v>283</v>
      </c>
      <c r="D1" s="24"/>
      <c r="P1" s="67"/>
    </row>
    <row r="2" spans="2:4" ht="11.25" customHeight="1" thickBot="1">
      <c r="B2" s="26"/>
      <c r="C2" s="68"/>
      <c r="D2" s="26"/>
    </row>
    <row r="3" spans="1:18" ht="11.25" customHeight="1" thickTop="1">
      <c r="A3" s="69"/>
      <c r="B3" s="70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</row>
    <row r="4" spans="1:18" ht="18.75">
      <c r="A4" s="75"/>
      <c r="B4" s="76"/>
      <c r="C4" s="239" t="s">
        <v>284</v>
      </c>
      <c r="D4" s="253"/>
      <c r="E4" s="268" t="s">
        <v>307</v>
      </c>
      <c r="F4" s="269"/>
      <c r="G4" s="270"/>
      <c r="H4" s="271"/>
      <c r="I4" s="269"/>
      <c r="J4" s="272"/>
      <c r="K4" s="269"/>
      <c r="L4" s="269"/>
      <c r="M4" s="269"/>
      <c r="N4" s="78"/>
      <c r="O4" s="78"/>
      <c r="P4" s="78"/>
      <c r="Q4" s="57"/>
      <c r="R4" s="79"/>
    </row>
    <row r="5" spans="1:18" ht="15.75">
      <c r="A5" s="75"/>
      <c r="B5" s="76"/>
      <c r="C5" s="239" t="s">
        <v>285</v>
      </c>
      <c r="D5" s="254" t="s">
        <v>2</v>
      </c>
      <c r="E5" s="273">
        <v>1995</v>
      </c>
      <c r="F5" s="273">
        <v>1996</v>
      </c>
      <c r="G5" s="273">
        <v>1997</v>
      </c>
      <c r="H5" s="273">
        <v>1998</v>
      </c>
      <c r="I5" s="273">
        <v>1999</v>
      </c>
      <c r="J5" s="273">
        <v>2000</v>
      </c>
      <c r="K5" s="273">
        <v>2001</v>
      </c>
      <c r="L5" s="273">
        <v>2002</v>
      </c>
      <c r="M5" s="273">
        <v>2003</v>
      </c>
      <c r="N5" s="34">
        <v>2004</v>
      </c>
      <c r="O5" s="34">
        <v>2005</v>
      </c>
      <c r="P5" s="34">
        <v>2006</v>
      </c>
      <c r="Q5" s="34">
        <v>2007</v>
      </c>
      <c r="R5" s="34">
        <v>2008</v>
      </c>
    </row>
    <row r="6" spans="1:18" ht="15.75">
      <c r="A6" s="75"/>
      <c r="B6" s="76"/>
      <c r="C6" s="342" t="str">
        <f>+Fedőlap!$E$15</f>
        <v>Dátum: 2013.04.11.</v>
      </c>
      <c r="D6" s="254" t="s">
        <v>305</v>
      </c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</row>
    <row r="7" spans="1:18" ht="16.5" thickBot="1">
      <c r="A7" s="75"/>
      <c r="B7" s="76"/>
      <c r="C7" s="240"/>
      <c r="D7" s="255"/>
      <c r="E7" s="3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.75">
      <c r="A8" s="75"/>
      <c r="B8" s="76"/>
      <c r="C8" s="241"/>
      <c r="D8" s="256"/>
      <c r="E8" s="340" t="s">
        <v>308</v>
      </c>
      <c r="F8" s="340" t="s">
        <v>308</v>
      </c>
      <c r="G8" s="340" t="s">
        <v>308</v>
      </c>
      <c r="H8" s="340" t="s">
        <v>308</v>
      </c>
      <c r="I8" s="340" t="s">
        <v>308</v>
      </c>
      <c r="J8" s="340" t="s">
        <v>308</v>
      </c>
      <c r="K8" s="340" t="s">
        <v>308</v>
      </c>
      <c r="L8" s="340" t="s">
        <v>308</v>
      </c>
      <c r="M8" s="340" t="s">
        <v>308</v>
      </c>
      <c r="N8" s="340" t="s">
        <v>308</v>
      </c>
      <c r="O8" s="340" t="s">
        <v>308</v>
      </c>
      <c r="P8" s="340" t="s">
        <v>308</v>
      </c>
      <c r="Q8" s="340" t="s">
        <v>308</v>
      </c>
      <c r="R8" s="340" t="s">
        <v>308</v>
      </c>
    </row>
    <row r="9" spans="1:18" ht="16.5" thickBot="1">
      <c r="A9" s="75"/>
      <c r="B9" s="76"/>
      <c r="C9" s="242" t="s">
        <v>286</v>
      </c>
      <c r="D9" s="257" t="s">
        <v>18</v>
      </c>
      <c r="E9" s="77"/>
      <c r="F9" s="58"/>
      <c r="G9" s="58"/>
      <c r="H9" s="58"/>
      <c r="I9" s="58"/>
      <c r="J9" s="58"/>
      <c r="K9" s="58"/>
      <c r="L9" s="58"/>
      <c r="M9" s="58"/>
      <c r="N9" s="410"/>
      <c r="O9" s="410"/>
      <c r="P9" s="410"/>
      <c r="Q9" s="441"/>
      <c r="R9" s="412"/>
    </row>
    <row r="10" spans="1:18" ht="17.25" thickBot="1" thickTop="1">
      <c r="A10" s="75" t="s">
        <v>21</v>
      </c>
      <c r="B10" s="76"/>
      <c r="C10" s="243" t="s">
        <v>287</v>
      </c>
      <c r="D10" s="258" t="s">
        <v>3</v>
      </c>
      <c r="E10" s="212">
        <f>E11+E12+E13+E14</f>
        <v>-502140</v>
      </c>
      <c r="F10" s="213">
        <f aca="true" t="shared" si="0" ref="F10:N10">F11+F12+F13+F14</f>
        <v>-311137</v>
      </c>
      <c r="G10" s="213">
        <f t="shared" si="0"/>
        <v>-517832</v>
      </c>
      <c r="H10" s="213">
        <f t="shared" si="0"/>
        <v>-818587.6090909091</v>
      </c>
      <c r="I10" s="213">
        <f t="shared" si="0"/>
        <v>-629177</v>
      </c>
      <c r="J10" s="213">
        <f t="shared" si="0"/>
        <v>-398085.0029999999</v>
      </c>
      <c r="K10" s="213">
        <f t="shared" si="0"/>
        <v>-619340</v>
      </c>
      <c r="L10" s="389">
        <f t="shared" si="0"/>
        <v>-1537499</v>
      </c>
      <c r="M10" s="213">
        <f t="shared" si="0"/>
        <v>-1365205</v>
      </c>
      <c r="N10" s="213">
        <f t="shared" si="0"/>
        <v>-1337636</v>
      </c>
      <c r="O10" s="213">
        <f>+O11+O13+O14</f>
        <v>-1743972.6153846155</v>
      </c>
      <c r="P10" s="213">
        <f>+P11+P13+P14</f>
        <v>-2225520</v>
      </c>
      <c r="Q10" s="213">
        <f>+Q11+Q13+Q14</f>
        <v>-1284795</v>
      </c>
      <c r="R10" s="213">
        <f>+R11+R13+R14</f>
        <v>-990440</v>
      </c>
    </row>
    <row r="11" spans="1:18" ht="16.5" thickTop="1">
      <c r="A11" s="75" t="s">
        <v>22</v>
      </c>
      <c r="B11" s="76"/>
      <c r="C11" s="243" t="s">
        <v>288</v>
      </c>
      <c r="D11" s="257" t="s">
        <v>4</v>
      </c>
      <c r="E11" s="203">
        <f>'2A Tábla'!D78</f>
        <v>-510051</v>
      </c>
      <c r="F11" s="203">
        <f>'2A Tábla'!E78</f>
        <v>-379705</v>
      </c>
      <c r="G11" s="203">
        <f>'2A Tábla'!F78</f>
        <v>-524744</v>
      </c>
      <c r="H11" s="203">
        <f>'2A Tábla'!G78</f>
        <v>-752132.6090909091</v>
      </c>
      <c r="I11" s="203">
        <f>'2A Tábla'!H78</f>
        <v>-610648</v>
      </c>
      <c r="J11" s="203">
        <f>'2A Tábla'!I78</f>
        <v>-347703</v>
      </c>
      <c r="K11" s="203">
        <f>'2A Tábla'!J78</f>
        <v>-707359</v>
      </c>
      <c r="L11" s="203">
        <f>'2A Tábla'!K78</f>
        <v>-1336587</v>
      </c>
      <c r="M11" s="203">
        <f>'2A Tábla'!L78</f>
        <v>-1094078</v>
      </c>
      <c r="N11" s="203">
        <f>'2A Tábla'!M78</f>
        <v>-1217037</v>
      </c>
      <c r="O11" s="203">
        <f>'2A Tábla'!N78</f>
        <v>-1586040</v>
      </c>
      <c r="P11" s="203">
        <f>'2A Tábla'!O78</f>
        <v>-2410808</v>
      </c>
      <c r="Q11" s="203">
        <f>'2A Tábla'!P78</f>
        <v>-1433207</v>
      </c>
      <c r="R11" s="203">
        <f>'2A Tábla'!Q78</f>
        <v>-928289</v>
      </c>
    </row>
    <row r="12" spans="1:18" ht="15.75">
      <c r="A12" s="75" t="s">
        <v>23</v>
      </c>
      <c r="B12" s="76"/>
      <c r="C12" s="243" t="s">
        <v>289</v>
      </c>
      <c r="D12" s="257" t="s">
        <v>5</v>
      </c>
      <c r="E12" s="204" t="str">
        <f>'2B Tábla'!D42</f>
        <v>M</v>
      </c>
      <c r="F12" s="204" t="str">
        <f>'2B Tábla'!E42</f>
        <v>M</v>
      </c>
      <c r="G12" s="204" t="str">
        <f>'2B Tábla'!F42</f>
        <v>M</v>
      </c>
      <c r="H12" s="204" t="str">
        <f>'2B Tábla'!G42</f>
        <v>M</v>
      </c>
      <c r="I12" s="204" t="str">
        <f>'2B Tábla'!H42</f>
        <v>M</v>
      </c>
      <c r="J12" s="204" t="str">
        <f>'2B Tábla'!I42</f>
        <v>M</v>
      </c>
      <c r="K12" s="204" t="str">
        <f>'2B Tábla'!J42</f>
        <v>M</v>
      </c>
      <c r="L12" s="204" t="str">
        <f>'2B Tábla'!K42</f>
        <v>M</v>
      </c>
      <c r="M12" s="204" t="str">
        <f>'2B Tábla'!L42</f>
        <v>M</v>
      </c>
      <c r="N12" s="204" t="str">
        <f>'2B Tábla'!M42</f>
        <v>M</v>
      </c>
      <c r="O12" s="204" t="s">
        <v>275</v>
      </c>
      <c r="P12" s="204" t="s">
        <v>275</v>
      </c>
      <c r="Q12" s="204" t="s">
        <v>275</v>
      </c>
      <c r="R12" s="204" t="s">
        <v>275</v>
      </c>
    </row>
    <row r="13" spans="1:18" ht="15.75">
      <c r="A13" s="75" t="s">
        <v>24</v>
      </c>
      <c r="B13" s="76"/>
      <c r="C13" s="243" t="s">
        <v>290</v>
      </c>
      <c r="D13" s="257" t="s">
        <v>6</v>
      </c>
      <c r="E13" s="205">
        <f>'2C Tábla'!D44</f>
        <v>7797</v>
      </c>
      <c r="F13" s="205">
        <f>'2C Tábla'!E44</f>
        <v>26976</v>
      </c>
      <c r="G13" s="205">
        <f>'2C Tábla'!F44</f>
        <v>-1808</v>
      </c>
      <c r="H13" s="205">
        <f>'2C Tábla'!G44</f>
        <v>-31033</v>
      </c>
      <c r="I13" s="205">
        <f>'2C Tábla'!H44</f>
        <v>252</v>
      </c>
      <c r="J13" s="205">
        <f>'2C Tábla'!I44</f>
        <v>-35845</v>
      </c>
      <c r="K13" s="205">
        <f>'2C Tábla'!J44</f>
        <v>17530</v>
      </c>
      <c r="L13" s="205">
        <f>'2C Tábla'!K44</f>
        <v>-149560</v>
      </c>
      <c r="M13" s="205">
        <f>'2C Tábla'!L44</f>
        <v>-29272</v>
      </c>
      <c r="N13" s="205">
        <f>'2C Tábla'!M44</f>
        <v>-58927</v>
      </c>
      <c r="O13" s="205">
        <f>'2C Tábla'!N44</f>
        <v>-120609.61538461538</v>
      </c>
      <c r="P13" s="205">
        <f>'2C Tábla'!O44</f>
        <v>-191665</v>
      </c>
      <c r="Q13" s="205">
        <f>'2C Tábla'!P44</f>
        <v>-28761</v>
      </c>
      <c r="R13" s="205">
        <f>'2C Tábla'!Q44</f>
        <v>18345</v>
      </c>
    </row>
    <row r="14" spans="1:18" ht="15.75">
      <c r="A14" s="75" t="s">
        <v>25</v>
      </c>
      <c r="B14" s="76"/>
      <c r="C14" s="243" t="s">
        <v>291</v>
      </c>
      <c r="D14" s="257" t="s">
        <v>7</v>
      </c>
      <c r="E14" s="205">
        <f>'2D Tábla'!D44</f>
        <v>114</v>
      </c>
      <c r="F14" s="205">
        <f>'2D Tábla'!E44</f>
        <v>41592</v>
      </c>
      <c r="G14" s="205">
        <f>'2D Tábla'!F44</f>
        <v>8720</v>
      </c>
      <c r="H14" s="205">
        <f>'2D Tábla'!G44</f>
        <v>-35422</v>
      </c>
      <c r="I14" s="205">
        <f>'2D Tábla'!H44</f>
        <v>-18781</v>
      </c>
      <c r="J14" s="205">
        <f>'2D Tábla'!I44</f>
        <v>-14537.002999999924</v>
      </c>
      <c r="K14" s="205">
        <f>'2D Tábla'!J44</f>
        <v>70489.00000000003</v>
      </c>
      <c r="L14" s="205">
        <f>'2D Tábla'!K44</f>
        <v>-51352</v>
      </c>
      <c r="M14" s="205">
        <f>'2D Tábla'!L44</f>
        <v>-241855</v>
      </c>
      <c r="N14" s="205">
        <f>'2D Tábla'!M44</f>
        <v>-61672</v>
      </c>
      <c r="O14" s="205">
        <f>'2D Tábla'!N44</f>
        <v>-37323</v>
      </c>
      <c r="P14" s="205">
        <f>'2D Tábla'!O44</f>
        <v>376953</v>
      </c>
      <c r="Q14" s="205">
        <f>'2D Tábla'!P44</f>
        <v>177173</v>
      </c>
      <c r="R14" s="205">
        <f>'2D Tábla'!Q44</f>
        <v>-80496</v>
      </c>
    </row>
    <row r="15" spans="1:18" ht="16.5" thickBot="1">
      <c r="A15" s="75"/>
      <c r="B15" s="76"/>
      <c r="C15" s="244"/>
      <c r="D15" s="259"/>
      <c r="E15" s="206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341"/>
    </row>
    <row r="16" spans="1:18" ht="15.75">
      <c r="A16" s="75"/>
      <c r="B16" s="76"/>
      <c r="C16" s="245"/>
      <c r="D16" s="260"/>
      <c r="E16" s="340" t="s">
        <v>308</v>
      </c>
      <c r="F16" s="340" t="s">
        <v>308</v>
      </c>
      <c r="G16" s="340" t="s">
        <v>308</v>
      </c>
      <c r="H16" s="340" t="s">
        <v>308</v>
      </c>
      <c r="I16" s="340" t="s">
        <v>308</v>
      </c>
      <c r="J16" s="340" t="s">
        <v>308</v>
      </c>
      <c r="K16" s="340" t="s">
        <v>308</v>
      </c>
      <c r="L16" s="340" t="s">
        <v>308</v>
      </c>
      <c r="M16" s="340" t="s">
        <v>308</v>
      </c>
      <c r="N16" s="340" t="s">
        <v>308</v>
      </c>
      <c r="O16" s="340" t="s">
        <v>308</v>
      </c>
      <c r="P16" s="340" t="s">
        <v>308</v>
      </c>
      <c r="Q16" s="340" t="s">
        <v>308</v>
      </c>
      <c r="R16" s="340" t="s">
        <v>308</v>
      </c>
    </row>
    <row r="17" spans="1:18" ht="16.5" thickBot="1">
      <c r="A17" s="75"/>
      <c r="B17" s="76"/>
      <c r="C17" s="242" t="s">
        <v>292</v>
      </c>
      <c r="D17" s="261"/>
      <c r="E17" s="210"/>
      <c r="F17" s="211"/>
      <c r="G17" s="211"/>
      <c r="H17" s="211"/>
      <c r="I17" s="211"/>
      <c r="J17" s="211"/>
      <c r="K17" s="211"/>
      <c r="L17" s="211"/>
      <c r="M17" s="211"/>
      <c r="N17" s="411"/>
      <c r="O17" s="411"/>
      <c r="P17" s="411"/>
      <c r="Q17" s="441"/>
      <c r="R17" s="413"/>
    </row>
    <row r="18" spans="1:18" ht="17.25" thickBot="1" thickTop="1">
      <c r="A18" s="75" t="s">
        <v>26</v>
      </c>
      <c r="B18" s="76"/>
      <c r="C18" s="242" t="s">
        <v>293</v>
      </c>
      <c r="D18" s="262"/>
      <c r="E18" s="212">
        <v>4905196</v>
      </c>
      <c r="F18" s="213">
        <v>5077840</v>
      </c>
      <c r="G18" s="213">
        <v>5468373</v>
      </c>
      <c r="H18" s="213">
        <v>6257769</v>
      </c>
      <c r="I18" s="213">
        <v>6962736</v>
      </c>
      <c r="J18" s="213">
        <v>7339443</v>
      </c>
      <c r="K18" s="213">
        <v>7953298</v>
      </c>
      <c r="L18" s="389">
        <v>9573781</v>
      </c>
      <c r="M18" s="213">
        <v>10981848</v>
      </c>
      <c r="N18" s="213">
        <v>12296208</v>
      </c>
      <c r="O18" s="213">
        <v>13582511</v>
      </c>
      <c r="P18" s="213">
        <v>15603956</v>
      </c>
      <c r="Q18" s="213">
        <v>16755471</v>
      </c>
      <c r="R18" s="213">
        <v>19370391</v>
      </c>
    </row>
    <row r="19" spans="1:18" ht="16.5" thickTop="1">
      <c r="A19" s="75"/>
      <c r="B19" s="76"/>
      <c r="C19" s="246" t="s">
        <v>294</v>
      </c>
      <c r="D19" s="263"/>
      <c r="E19" s="214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442"/>
      <c r="R19" s="413"/>
    </row>
    <row r="20" spans="1:18" ht="15.75">
      <c r="A20" s="75" t="s">
        <v>27</v>
      </c>
      <c r="B20" s="76"/>
      <c r="C20" s="243" t="s">
        <v>477</v>
      </c>
      <c r="D20" s="257" t="s">
        <v>8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1760</v>
      </c>
      <c r="L20" s="216">
        <v>2143</v>
      </c>
      <c r="M20" s="216">
        <v>71</v>
      </c>
      <c r="N20" s="216">
        <v>223</v>
      </c>
      <c r="O20" s="216">
        <v>129</v>
      </c>
      <c r="P20" s="216">
        <v>3297</v>
      </c>
      <c r="Q20" s="216">
        <v>6745</v>
      </c>
      <c r="R20" s="216">
        <v>9935</v>
      </c>
    </row>
    <row r="21" spans="1:18" ht="15.75">
      <c r="A21" s="75" t="s">
        <v>28</v>
      </c>
      <c r="B21" s="76"/>
      <c r="C21" s="243" t="s">
        <v>295</v>
      </c>
      <c r="D21" s="258" t="s">
        <v>9</v>
      </c>
      <c r="E21" s="216">
        <v>1713497</v>
      </c>
      <c r="F21" s="216">
        <v>2511022</v>
      </c>
      <c r="G21" s="216">
        <v>2668295</v>
      </c>
      <c r="H21" s="216">
        <v>3328754</v>
      </c>
      <c r="I21" s="216">
        <v>4503351</v>
      </c>
      <c r="J21" s="216">
        <v>5141816</v>
      </c>
      <c r="K21" s="216">
        <v>6109189</v>
      </c>
      <c r="L21" s="216">
        <v>7502777</v>
      </c>
      <c r="M21" s="216">
        <v>9363200</v>
      </c>
      <c r="N21" s="216">
        <v>10863471.999999998</v>
      </c>
      <c r="O21" s="216">
        <v>12153911</v>
      </c>
      <c r="P21" s="216">
        <v>13738279.999999998</v>
      </c>
      <c r="Q21" s="216">
        <v>15039759</v>
      </c>
      <c r="R21" s="216">
        <v>15835222</v>
      </c>
    </row>
    <row r="22" spans="1:18" ht="15.75">
      <c r="A22" s="75" t="s">
        <v>29</v>
      </c>
      <c r="B22" s="76"/>
      <c r="C22" s="246" t="s">
        <v>296</v>
      </c>
      <c r="D22" s="257" t="s">
        <v>10</v>
      </c>
      <c r="E22" s="216">
        <v>466483</v>
      </c>
      <c r="F22" s="216">
        <v>755142</v>
      </c>
      <c r="G22" s="216">
        <v>923917</v>
      </c>
      <c r="H22" s="216">
        <v>1054993</v>
      </c>
      <c r="I22" s="216">
        <v>1253138</v>
      </c>
      <c r="J22" s="216">
        <v>1246308</v>
      </c>
      <c r="K22" s="216">
        <v>1502897</v>
      </c>
      <c r="L22" s="216">
        <v>1955236</v>
      </c>
      <c r="M22" s="216">
        <v>2056237</v>
      </c>
      <c r="N22" s="216">
        <v>2044557</v>
      </c>
      <c r="O22" s="216">
        <v>2057204.0000000002</v>
      </c>
      <c r="P22" s="216">
        <v>2390366</v>
      </c>
      <c r="Q22" s="216">
        <v>2153909</v>
      </c>
      <c r="R22" s="216">
        <v>1958958</v>
      </c>
    </row>
    <row r="23" spans="1:18" ht="15.75">
      <c r="A23" s="75" t="s">
        <v>30</v>
      </c>
      <c r="B23" s="76"/>
      <c r="C23" s="246" t="s">
        <v>297</v>
      </c>
      <c r="D23" s="257" t="s">
        <v>11</v>
      </c>
      <c r="E23" s="216">
        <v>1247014</v>
      </c>
      <c r="F23" s="216">
        <v>1755880</v>
      </c>
      <c r="G23" s="216">
        <v>1744378</v>
      </c>
      <c r="H23" s="216">
        <v>2273761</v>
      </c>
      <c r="I23" s="216">
        <v>3250213</v>
      </c>
      <c r="J23" s="216">
        <v>3895508</v>
      </c>
      <c r="K23" s="216">
        <v>4606292</v>
      </c>
      <c r="L23" s="216">
        <v>5547541</v>
      </c>
      <c r="M23" s="216">
        <v>7306963</v>
      </c>
      <c r="N23" s="216">
        <v>8818914.999999998</v>
      </c>
      <c r="O23" s="216">
        <v>10096707</v>
      </c>
      <c r="P23" s="216">
        <v>11347913.999999998</v>
      </c>
      <c r="Q23" s="216">
        <v>12885850</v>
      </c>
      <c r="R23" s="216">
        <v>13876264</v>
      </c>
    </row>
    <row r="24" spans="1:18" ht="15.75">
      <c r="A24" s="75" t="s">
        <v>31</v>
      </c>
      <c r="B24" s="76"/>
      <c r="C24" s="243" t="s">
        <v>298</v>
      </c>
      <c r="D24" s="257" t="s">
        <v>12</v>
      </c>
      <c r="E24" s="216">
        <v>3191699</v>
      </c>
      <c r="F24" s="216">
        <v>2566818</v>
      </c>
      <c r="G24" s="216">
        <v>2800078</v>
      </c>
      <c r="H24" s="216">
        <v>2929015</v>
      </c>
      <c r="I24" s="216">
        <v>2459385</v>
      </c>
      <c r="J24" s="216">
        <v>2197627</v>
      </c>
      <c r="K24" s="216">
        <v>1842349</v>
      </c>
      <c r="L24" s="216">
        <v>2068861</v>
      </c>
      <c r="M24" s="216">
        <v>1618577</v>
      </c>
      <c r="N24" s="216">
        <v>1432513</v>
      </c>
      <c r="O24" s="216">
        <v>1428471</v>
      </c>
      <c r="P24" s="216">
        <v>1862379</v>
      </c>
      <c r="Q24" s="216">
        <v>1708967</v>
      </c>
      <c r="R24" s="216">
        <v>3525234</v>
      </c>
    </row>
    <row r="25" spans="1:18" ht="15.75">
      <c r="A25" s="75" t="s">
        <v>32</v>
      </c>
      <c r="B25" s="76"/>
      <c r="C25" s="246" t="s">
        <v>296</v>
      </c>
      <c r="D25" s="258" t="s">
        <v>13</v>
      </c>
      <c r="E25" s="216">
        <v>25991</v>
      </c>
      <c r="F25" s="216">
        <v>6476</v>
      </c>
      <c r="G25" s="216">
        <v>22413</v>
      </c>
      <c r="H25" s="216">
        <v>12615</v>
      </c>
      <c r="I25" s="216">
        <v>11843</v>
      </c>
      <c r="J25" s="216">
        <v>25179</v>
      </c>
      <c r="K25" s="216">
        <v>42848</v>
      </c>
      <c r="L25" s="216">
        <v>118568</v>
      </c>
      <c r="M25" s="216">
        <v>93852</v>
      </c>
      <c r="N25" s="216">
        <v>128679</v>
      </c>
      <c r="O25" s="216">
        <v>104909</v>
      </c>
      <c r="P25" s="216">
        <v>125811</v>
      </c>
      <c r="Q25" s="216">
        <v>77043</v>
      </c>
      <c r="R25" s="216">
        <v>82638</v>
      </c>
    </row>
    <row r="26" spans="1:18" ht="15.75">
      <c r="A26" s="75" t="s">
        <v>33</v>
      </c>
      <c r="B26" s="76"/>
      <c r="C26" s="246" t="s">
        <v>297</v>
      </c>
      <c r="D26" s="258" t="s">
        <v>14</v>
      </c>
      <c r="E26" s="216">
        <v>3165708</v>
      </c>
      <c r="F26" s="216">
        <v>2560342</v>
      </c>
      <c r="G26" s="216">
        <v>2777665</v>
      </c>
      <c r="H26" s="216">
        <v>2916400</v>
      </c>
      <c r="I26" s="216">
        <v>2447542</v>
      </c>
      <c r="J26" s="216">
        <v>2172448</v>
      </c>
      <c r="K26" s="216">
        <v>1799501</v>
      </c>
      <c r="L26" s="216">
        <v>1950293</v>
      </c>
      <c r="M26" s="216">
        <v>1524725</v>
      </c>
      <c r="N26" s="216">
        <v>1303834</v>
      </c>
      <c r="O26" s="216">
        <v>1323562</v>
      </c>
      <c r="P26" s="216">
        <v>1736568</v>
      </c>
      <c r="Q26" s="216">
        <v>1631924</v>
      </c>
      <c r="R26" s="216">
        <v>3442596</v>
      </c>
    </row>
    <row r="27" spans="1:18" ht="16.5" thickBot="1">
      <c r="A27" s="75"/>
      <c r="B27" s="76"/>
      <c r="C27" s="247"/>
      <c r="D27" s="264"/>
      <c r="E27" s="21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341"/>
    </row>
    <row r="28" spans="1:18" ht="15.75">
      <c r="A28" s="75"/>
      <c r="B28" s="76"/>
      <c r="C28" s="248"/>
      <c r="D28" s="265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414"/>
    </row>
    <row r="29" spans="1:18" ht="15.75">
      <c r="A29" s="75"/>
      <c r="B29" s="76"/>
      <c r="C29" s="242" t="s">
        <v>299</v>
      </c>
      <c r="D29" s="261"/>
      <c r="E29" s="218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415"/>
    </row>
    <row r="30" spans="1:18" ht="15.75">
      <c r="A30" s="75" t="s">
        <v>34</v>
      </c>
      <c r="B30" s="87"/>
      <c r="C30" s="242" t="s">
        <v>300</v>
      </c>
      <c r="D30" s="257" t="s">
        <v>15</v>
      </c>
      <c r="E30" s="216">
        <v>11041</v>
      </c>
      <c r="F30" s="216">
        <v>103327</v>
      </c>
      <c r="G30" s="216">
        <v>203649</v>
      </c>
      <c r="H30" s="216">
        <v>321299</v>
      </c>
      <c r="I30" s="216">
        <v>335069</v>
      </c>
      <c r="J30" s="216">
        <v>433223</v>
      </c>
      <c r="K30" s="216">
        <v>565929</v>
      </c>
      <c r="L30" s="216">
        <v>844514</v>
      </c>
      <c r="M30" s="216">
        <v>657882</v>
      </c>
      <c r="N30" s="216">
        <v>733655</v>
      </c>
      <c r="O30" s="216">
        <v>873037</v>
      </c>
      <c r="P30" s="216">
        <v>1061913</v>
      </c>
      <c r="Q30" s="216">
        <v>915027</v>
      </c>
      <c r="R30" s="216">
        <v>769932</v>
      </c>
    </row>
    <row r="31" spans="1:18" ht="15.75">
      <c r="A31" s="75" t="s">
        <v>35</v>
      </c>
      <c r="B31" s="87"/>
      <c r="C31" s="242" t="s">
        <v>301</v>
      </c>
      <c r="D31" s="257" t="s">
        <v>19</v>
      </c>
      <c r="E31" s="216">
        <v>509087</v>
      </c>
      <c r="F31" s="216">
        <v>644130</v>
      </c>
      <c r="G31" s="216">
        <v>775570</v>
      </c>
      <c r="H31" s="216">
        <v>773286</v>
      </c>
      <c r="I31" s="216">
        <v>808204</v>
      </c>
      <c r="J31" s="216">
        <v>696092</v>
      </c>
      <c r="K31" s="216">
        <v>716018</v>
      </c>
      <c r="L31" s="216">
        <v>694237</v>
      </c>
      <c r="M31" s="216">
        <v>772856</v>
      </c>
      <c r="N31" s="216">
        <v>916402</v>
      </c>
      <c r="O31" s="216">
        <v>913744</v>
      </c>
      <c r="P31" s="216">
        <v>922602</v>
      </c>
      <c r="Q31" s="216">
        <v>1040327</v>
      </c>
      <c r="R31" s="216">
        <v>1110171</v>
      </c>
    </row>
    <row r="32" spans="1:18" s="89" customFormat="1" ht="15.75">
      <c r="A32" s="75" t="s">
        <v>36</v>
      </c>
      <c r="B32" s="88"/>
      <c r="C32" s="249" t="s">
        <v>302</v>
      </c>
      <c r="D32" s="318" t="s">
        <v>306</v>
      </c>
      <c r="E32" s="216">
        <v>509087</v>
      </c>
      <c r="F32" s="216">
        <v>644130</v>
      </c>
      <c r="G32" s="216">
        <v>746028</v>
      </c>
      <c r="H32" s="216">
        <v>733546</v>
      </c>
      <c r="I32" s="216">
        <v>776873</v>
      </c>
      <c r="J32" s="216">
        <v>702068</v>
      </c>
      <c r="K32" s="216">
        <v>720998</v>
      </c>
      <c r="L32" s="216">
        <v>696386</v>
      </c>
      <c r="M32" s="216">
        <v>766221</v>
      </c>
      <c r="N32" s="216">
        <v>912702</v>
      </c>
      <c r="O32" s="216">
        <v>915910</v>
      </c>
      <c r="P32" s="216">
        <v>934704</v>
      </c>
      <c r="Q32" s="216">
        <v>1035290</v>
      </c>
      <c r="R32" s="216">
        <v>1100135</v>
      </c>
    </row>
    <row r="33" spans="1:18" ht="16.5" thickBot="1">
      <c r="A33" s="75"/>
      <c r="B33" s="87"/>
      <c r="C33" s="250"/>
      <c r="D33" s="266"/>
      <c r="E33" s="20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341"/>
    </row>
    <row r="34" spans="1:18" ht="16.5" thickBot="1">
      <c r="A34" s="75"/>
      <c r="B34" s="87"/>
      <c r="C34" s="241"/>
      <c r="D34" s="267"/>
      <c r="E34" s="220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443"/>
      <c r="R34" s="416"/>
    </row>
    <row r="35" spans="1:18" ht="17.25" thickBot="1" thickTop="1">
      <c r="A35" s="75" t="s">
        <v>37</v>
      </c>
      <c r="B35" s="87"/>
      <c r="C35" s="242" t="s">
        <v>303</v>
      </c>
      <c r="D35" s="258" t="s">
        <v>16</v>
      </c>
      <c r="E35" s="212">
        <v>5727829</v>
      </c>
      <c r="F35" s="213">
        <v>7011167</v>
      </c>
      <c r="G35" s="213">
        <v>8691899</v>
      </c>
      <c r="H35" s="213">
        <v>10280904</v>
      </c>
      <c r="I35" s="213">
        <v>11443475</v>
      </c>
      <c r="J35" s="213">
        <v>13089047</v>
      </c>
      <c r="K35" s="213">
        <v>15103898</v>
      </c>
      <c r="L35" s="389">
        <v>17119415</v>
      </c>
      <c r="M35" s="213">
        <v>18738214</v>
      </c>
      <c r="N35" s="213">
        <v>20665018</v>
      </c>
      <c r="O35" s="213">
        <v>22018283</v>
      </c>
      <c r="P35" s="213">
        <v>23675040</v>
      </c>
      <c r="Q35" s="213">
        <v>24989917</v>
      </c>
      <c r="R35" s="213">
        <v>26543305</v>
      </c>
    </row>
    <row r="36" spans="1:18" ht="11.25" customHeight="1" thickTop="1">
      <c r="A36" s="75"/>
      <c r="B36" s="90"/>
      <c r="C36" s="251"/>
      <c r="D36" s="26"/>
      <c r="Q36" s="440"/>
      <c r="R36" s="79"/>
    </row>
    <row r="37" spans="1:18" ht="15.75">
      <c r="A37" s="75"/>
      <c r="B37" s="87"/>
      <c r="C37" s="252" t="s">
        <v>478</v>
      </c>
      <c r="D37" s="91"/>
      <c r="Q37" s="57"/>
      <c r="R37" s="79"/>
    </row>
    <row r="38" spans="1:18" ht="11.25" customHeight="1" thickBot="1">
      <c r="A38" s="92"/>
      <c r="B38" s="93"/>
      <c r="C38" s="94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</row>
    <row r="39" ht="15.75" thickTop="1"/>
    <row r="41" spans="2:16" ht="15">
      <c r="B41" s="354"/>
      <c r="C41" s="3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16" ht="15.75">
      <c r="B42" s="358"/>
      <c r="C42" s="98"/>
      <c r="D42" s="58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58"/>
    </row>
    <row r="43" spans="2:16" ht="15.75">
      <c r="B43" s="58"/>
      <c r="C43" s="98"/>
      <c r="D43" s="58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58"/>
    </row>
    <row r="44" spans="2:16" ht="15.75">
      <c r="B44" s="58"/>
      <c r="C44" s="98"/>
      <c r="D44" s="58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58"/>
    </row>
    <row r="45" spans="2:16" ht="15.75">
      <c r="B45" s="58"/>
      <c r="C45" s="98"/>
      <c r="D45" s="58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58"/>
    </row>
    <row r="46" ht="15.75">
      <c r="D46" s="26"/>
    </row>
    <row r="47" ht="10.5" customHeight="1">
      <c r="D47" s="26"/>
    </row>
    <row r="48" ht="15.75">
      <c r="D48" s="26"/>
    </row>
    <row r="49" ht="15.75">
      <c r="D49" s="26"/>
    </row>
    <row r="50" ht="6" customHeight="1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0" ht="15.75">
      <c r="D70" s="26"/>
    </row>
    <row r="71" ht="15.75">
      <c r="D71" s="26"/>
    </row>
    <row r="72" ht="15.75">
      <c r="D72" s="26"/>
    </row>
    <row r="73" ht="15.75">
      <c r="D73" s="26"/>
    </row>
    <row r="74" ht="15.75">
      <c r="D74" s="26"/>
    </row>
    <row r="76" ht="9" customHeight="1"/>
    <row r="78" ht="12" customHeight="1"/>
    <row r="81" ht="11.25" customHeight="1"/>
    <row r="83" ht="15.75">
      <c r="D83" s="26"/>
    </row>
    <row r="84" ht="15.75">
      <c r="D84" s="26"/>
    </row>
    <row r="85" ht="15.75">
      <c r="D85" s="26"/>
    </row>
    <row r="86" ht="10.5" customHeight="1">
      <c r="D86" s="26"/>
    </row>
    <row r="87" ht="15.75">
      <c r="D87" s="26"/>
    </row>
    <row r="88" ht="15.75">
      <c r="D88" s="26"/>
    </row>
    <row r="89" ht="6" customHeight="1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6" ht="15.75">
      <c r="D106" s="26"/>
    </row>
    <row r="107" ht="15.75">
      <c r="D107" s="26"/>
    </row>
    <row r="108" ht="15.75">
      <c r="D108" s="26"/>
    </row>
    <row r="109" ht="15.75">
      <c r="D109" s="26"/>
    </row>
    <row r="110" ht="15.75">
      <c r="D110" s="26"/>
    </row>
    <row r="112" ht="9" customHeight="1"/>
    <row r="114" ht="12" customHeight="1"/>
    <row r="117" ht="11.25" customHeight="1"/>
    <row r="119" ht="15.75">
      <c r="D119" s="26"/>
    </row>
    <row r="120" ht="15.75">
      <c r="D120" s="26"/>
    </row>
    <row r="121" ht="15.75">
      <c r="D121" s="26"/>
    </row>
    <row r="122" ht="10.5" customHeight="1">
      <c r="D122" s="26"/>
    </row>
    <row r="123" ht="15.75">
      <c r="D123" s="26"/>
    </row>
    <row r="124" ht="15.75">
      <c r="D124" s="26"/>
    </row>
    <row r="125" ht="6" customHeight="1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2" ht="15.75">
      <c r="D142" s="26"/>
    </row>
    <row r="143" ht="15.75">
      <c r="D143" s="26"/>
    </row>
    <row r="144" ht="15.75">
      <c r="D144" s="26"/>
    </row>
    <row r="145" ht="15.75">
      <c r="D145" s="26"/>
    </row>
    <row r="146" ht="15.75">
      <c r="D146" s="26"/>
    </row>
    <row r="148" ht="9" customHeight="1"/>
    <row r="150" ht="12" customHeight="1"/>
    <row r="153" ht="11.25" customHeight="1"/>
    <row r="155" ht="15.75">
      <c r="D155" s="26"/>
    </row>
    <row r="156" ht="15.75">
      <c r="D156" s="26"/>
    </row>
    <row r="157" ht="15.75">
      <c r="D157" s="26"/>
    </row>
    <row r="158" ht="10.5" customHeight="1">
      <c r="D158" s="26"/>
    </row>
    <row r="159" ht="15.75">
      <c r="D159" s="26"/>
    </row>
    <row r="160" ht="15.75">
      <c r="D160" s="26"/>
    </row>
    <row r="161" ht="6" customHeight="1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8" ht="15.75">
      <c r="D178" s="26"/>
    </row>
    <row r="179" ht="15.75">
      <c r="D179" s="26"/>
    </row>
    <row r="180" ht="15.75">
      <c r="D180" s="26"/>
    </row>
    <row r="181" ht="15.75">
      <c r="D181" s="26"/>
    </row>
    <row r="182" ht="15.75">
      <c r="D182" s="2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99" customFormat="1" ht="14.25">
      <c r="A253" s="39"/>
      <c r="C253" s="100"/>
    </row>
    <row r="254" spans="1:3" s="101" customFormat="1" ht="12.75">
      <c r="A254" s="39"/>
      <c r="C254" s="102"/>
    </row>
    <row r="255" spans="1:3" s="99" customFormat="1" ht="14.25">
      <c r="A255" s="39"/>
      <c r="C255" s="100"/>
    </row>
    <row r="256" spans="1:3" s="99" customFormat="1" ht="14.25">
      <c r="A256" s="39"/>
      <c r="C256" s="100"/>
    </row>
    <row r="257" spans="1:3" s="99" customFormat="1" ht="14.25">
      <c r="A257" s="39"/>
      <c r="C257" s="100"/>
    </row>
    <row r="258" spans="1:3" s="99" customFormat="1" ht="14.25">
      <c r="A258" s="39"/>
      <c r="C258" s="100"/>
    </row>
    <row r="259" spans="1:3" s="99" customFormat="1" ht="14.25">
      <c r="A259" s="39"/>
      <c r="C259" s="100"/>
    </row>
    <row r="260" spans="1:3" s="99" customFormat="1" ht="14.25">
      <c r="A260" s="39"/>
      <c r="C260" s="100"/>
    </row>
    <row r="261" spans="1:3" s="99" customFormat="1" ht="14.25">
      <c r="A261" s="39"/>
      <c r="C261" s="100"/>
    </row>
    <row r="262" spans="1:3" s="99" customFormat="1" ht="14.25">
      <c r="A262" s="39"/>
      <c r="C262" s="100"/>
    </row>
    <row r="263" spans="1:3" s="99" customFormat="1" ht="14.25">
      <c r="A263" s="39"/>
      <c r="C263" s="100"/>
    </row>
    <row r="264" spans="1:3" s="99" customFormat="1" ht="14.25">
      <c r="A264" s="39"/>
      <c r="C264" s="100"/>
    </row>
    <row r="265" spans="1:3" s="99" customFormat="1" ht="14.25">
      <c r="A265" s="39"/>
      <c r="C265" s="100"/>
    </row>
    <row r="266" spans="1:3" s="99" customFormat="1" ht="14.25">
      <c r="A266" s="39"/>
      <c r="C266" s="100"/>
    </row>
    <row r="267" spans="1:3" s="99" customFormat="1" ht="14.25">
      <c r="A267" s="39"/>
      <c r="C267" s="100"/>
    </row>
    <row r="268" spans="1:3" s="99" customFormat="1" ht="14.25">
      <c r="A268" s="39"/>
      <c r="C268" s="100"/>
    </row>
    <row r="269" spans="1:3" s="99" customFormat="1" ht="14.25">
      <c r="A269" s="39"/>
      <c r="C269" s="100"/>
    </row>
    <row r="270" spans="1:3" s="99" customFormat="1" ht="14.25">
      <c r="A270" s="39"/>
      <c r="C270" s="100"/>
    </row>
    <row r="271" spans="1:3" s="99" customFormat="1" ht="14.25">
      <c r="A271" s="39"/>
      <c r="C271" s="100"/>
    </row>
    <row r="272" spans="1:3" s="99" customFormat="1" ht="14.25">
      <c r="A272" s="39"/>
      <c r="C272" s="100"/>
    </row>
    <row r="273" spans="1:3" s="99" customFormat="1" ht="14.25">
      <c r="A273" s="39"/>
      <c r="C273" s="100"/>
    </row>
    <row r="274" spans="1:3" s="99" customFormat="1" ht="14.25">
      <c r="A274" s="39"/>
      <c r="C274" s="100"/>
    </row>
    <row r="275" spans="1:3" s="99" customFormat="1" ht="14.25">
      <c r="A275" s="39"/>
      <c r="C275" s="100"/>
    </row>
    <row r="276" spans="1:3" s="99" customFormat="1" ht="14.25">
      <c r="A276" s="39"/>
      <c r="C276" s="100"/>
    </row>
    <row r="277" spans="1:3" s="99" customFormat="1" ht="14.25">
      <c r="A277" s="39"/>
      <c r="C277" s="100"/>
    </row>
    <row r="278" spans="1:3" s="99" customFormat="1" ht="14.25">
      <c r="A278" s="39"/>
      <c r="C278" s="100"/>
    </row>
    <row r="279" spans="1:3" s="99" customFormat="1" ht="14.25">
      <c r="A279" s="39"/>
      <c r="C279" s="100"/>
    </row>
    <row r="280" spans="1:3" s="99" customFormat="1" ht="14.25">
      <c r="A280" s="39"/>
      <c r="C280" s="100"/>
    </row>
    <row r="281" spans="1:3" s="99" customFormat="1" ht="14.25">
      <c r="A281" s="39"/>
      <c r="C281" s="100"/>
    </row>
    <row r="282" spans="1:3" s="99" customFormat="1" ht="14.25">
      <c r="A282" s="39"/>
      <c r="C282" s="100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99" customFormat="1" ht="14.25">
      <c r="A307" s="39"/>
      <c r="C307" s="100"/>
    </row>
    <row r="308" spans="1:3" s="101" customFormat="1" ht="12.75">
      <c r="A308" s="39"/>
      <c r="C308" s="102"/>
    </row>
    <row r="309" spans="1:3" s="99" customFormat="1" ht="14.25">
      <c r="A309" s="39"/>
      <c r="C309" s="100"/>
    </row>
    <row r="310" spans="1:3" s="99" customFormat="1" ht="14.25">
      <c r="A310" s="39"/>
      <c r="C310" s="100"/>
    </row>
    <row r="311" spans="1:3" s="99" customFormat="1" ht="14.25">
      <c r="A311" s="39"/>
      <c r="C311" s="100"/>
    </row>
    <row r="312" spans="1:3" s="99" customFormat="1" ht="14.25">
      <c r="A312" s="39"/>
      <c r="C312" s="100"/>
    </row>
    <row r="313" spans="1:3" s="99" customFormat="1" ht="14.25">
      <c r="A313" s="39"/>
      <c r="C313" s="100"/>
    </row>
    <row r="314" spans="1:3" s="99" customFormat="1" ht="14.25">
      <c r="A314" s="39"/>
      <c r="C314" s="100"/>
    </row>
    <row r="315" spans="1:3" s="99" customFormat="1" ht="14.25">
      <c r="A315" s="39"/>
      <c r="C315" s="100"/>
    </row>
    <row r="316" spans="1:3" s="99" customFormat="1" ht="14.25">
      <c r="A316" s="39"/>
      <c r="C316" s="100"/>
    </row>
    <row r="317" spans="1:3" s="99" customFormat="1" ht="14.25">
      <c r="A317" s="39"/>
      <c r="C317" s="100"/>
    </row>
    <row r="318" spans="1:3" s="99" customFormat="1" ht="14.25">
      <c r="A318" s="39"/>
      <c r="C318" s="100"/>
    </row>
    <row r="319" spans="1:3" s="99" customFormat="1" ht="14.25">
      <c r="A319" s="39"/>
      <c r="C319" s="100"/>
    </row>
    <row r="320" spans="1:3" s="99" customFormat="1" ht="14.25">
      <c r="A320" s="39"/>
      <c r="C320" s="100"/>
    </row>
    <row r="321" spans="1:3" s="99" customFormat="1" ht="14.25">
      <c r="A321" s="39"/>
      <c r="C321" s="100"/>
    </row>
    <row r="322" spans="1:3" s="99" customFormat="1" ht="14.25">
      <c r="A322" s="39"/>
      <c r="C322" s="100"/>
    </row>
    <row r="323" spans="1:3" s="99" customFormat="1" ht="14.25">
      <c r="A323" s="39"/>
      <c r="C323" s="100"/>
    </row>
    <row r="324" spans="1:3" s="99" customFormat="1" ht="14.25">
      <c r="A324" s="39"/>
      <c r="C324" s="100"/>
    </row>
    <row r="325" spans="1:3" s="99" customFormat="1" ht="14.25">
      <c r="A325" s="39"/>
      <c r="C325" s="100"/>
    </row>
    <row r="326" spans="1:3" s="99" customFormat="1" ht="14.25">
      <c r="A326" s="39"/>
      <c r="C326" s="100"/>
    </row>
    <row r="327" spans="1:3" s="99" customFormat="1" ht="14.25">
      <c r="A327" s="39"/>
      <c r="C327" s="100"/>
    </row>
    <row r="328" spans="1:3" s="99" customFormat="1" ht="14.25">
      <c r="A328" s="39"/>
      <c r="C328" s="100"/>
    </row>
    <row r="329" spans="1:3" s="99" customFormat="1" ht="14.25">
      <c r="A329" s="39"/>
      <c r="C329" s="100"/>
    </row>
    <row r="330" spans="1:3" s="99" customFormat="1" ht="14.25">
      <c r="A330" s="39"/>
      <c r="C330" s="100"/>
    </row>
    <row r="331" spans="1:3" s="99" customFormat="1" ht="14.25">
      <c r="A331" s="39"/>
      <c r="C331" s="100"/>
    </row>
    <row r="332" spans="1:3" s="99" customFormat="1" ht="14.25">
      <c r="A332" s="39"/>
      <c r="C332" s="100"/>
    </row>
    <row r="333" spans="1:3" s="99" customFormat="1" ht="14.25">
      <c r="A333" s="39"/>
      <c r="C333" s="100"/>
    </row>
    <row r="334" spans="1:3" s="99" customFormat="1" ht="14.25">
      <c r="A334" s="39"/>
      <c r="C334" s="100"/>
    </row>
    <row r="335" spans="1:3" s="99" customFormat="1" ht="14.25">
      <c r="A335" s="39"/>
      <c r="C335" s="100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99" customFormat="1" ht="14.25">
      <c r="A362" s="39"/>
      <c r="C362" s="100"/>
    </row>
    <row r="363" spans="1:3" s="101" customFormat="1" ht="12.75">
      <c r="A363" s="39"/>
      <c r="C363" s="102"/>
    </row>
    <row r="364" spans="1:3" s="99" customFormat="1" ht="14.25">
      <c r="A364" s="39"/>
      <c r="C364" s="100"/>
    </row>
    <row r="365" spans="1:3" s="99" customFormat="1" ht="14.25">
      <c r="A365" s="39"/>
      <c r="C365" s="100"/>
    </row>
    <row r="366" spans="1:3" s="99" customFormat="1" ht="14.25">
      <c r="A366" s="39"/>
      <c r="C366" s="100"/>
    </row>
    <row r="367" spans="1:3" s="99" customFormat="1" ht="14.25">
      <c r="A367" s="39"/>
      <c r="C367" s="100"/>
    </row>
    <row r="368" spans="1:3" s="99" customFormat="1" ht="14.25">
      <c r="A368" s="39"/>
      <c r="C368" s="100"/>
    </row>
    <row r="369" spans="1:3" s="99" customFormat="1" ht="14.25">
      <c r="A369" s="39"/>
      <c r="C369" s="100"/>
    </row>
    <row r="370" spans="1:3" s="99" customFormat="1" ht="14.25">
      <c r="A370" s="39"/>
      <c r="C370" s="100"/>
    </row>
    <row r="371" spans="1:3" s="99" customFormat="1" ht="14.25">
      <c r="A371" s="39"/>
      <c r="C371" s="100"/>
    </row>
    <row r="372" spans="1:3" s="99" customFormat="1" ht="14.25">
      <c r="A372" s="39"/>
      <c r="C372" s="100"/>
    </row>
    <row r="373" spans="1:3" s="99" customFormat="1" ht="14.25">
      <c r="A373" s="39"/>
      <c r="C373" s="100"/>
    </row>
    <row r="374" spans="1:3" s="99" customFormat="1" ht="14.25">
      <c r="A374" s="39"/>
      <c r="C374" s="100"/>
    </row>
    <row r="375" spans="1:3" s="99" customFormat="1" ht="14.25">
      <c r="A375" s="39"/>
      <c r="C375" s="100"/>
    </row>
    <row r="376" spans="1:3" s="99" customFormat="1" ht="14.25">
      <c r="A376" s="39"/>
      <c r="C376" s="100"/>
    </row>
    <row r="377" spans="1:3" s="99" customFormat="1" ht="14.25">
      <c r="A377" s="39"/>
      <c r="C377" s="100"/>
    </row>
    <row r="378" spans="1:3" s="99" customFormat="1" ht="14.25">
      <c r="A378" s="39"/>
      <c r="C378" s="100"/>
    </row>
    <row r="379" spans="1:3" s="99" customFormat="1" ht="14.25">
      <c r="A379" s="39"/>
      <c r="C379" s="100"/>
    </row>
    <row r="380" spans="1:3" s="99" customFormat="1" ht="14.25">
      <c r="A380" s="39"/>
      <c r="C380" s="100"/>
    </row>
    <row r="381" spans="1:3" s="99" customFormat="1" ht="14.25">
      <c r="A381" s="39"/>
      <c r="C381" s="100"/>
    </row>
    <row r="382" spans="1:3" s="99" customFormat="1" ht="14.25">
      <c r="A382" s="39"/>
      <c r="C382" s="100"/>
    </row>
    <row r="383" spans="1:3" s="99" customFormat="1" ht="14.25">
      <c r="A383" s="39"/>
      <c r="C383" s="100"/>
    </row>
    <row r="384" spans="1:3" s="99" customFormat="1" ht="14.25">
      <c r="A384" s="39"/>
      <c r="C384" s="100"/>
    </row>
    <row r="385" spans="1:3" s="99" customFormat="1" ht="14.25">
      <c r="A385" s="39"/>
      <c r="C385" s="100"/>
    </row>
    <row r="386" spans="1:3" s="99" customFormat="1" ht="14.25">
      <c r="A386" s="39"/>
      <c r="C386" s="100"/>
    </row>
    <row r="387" spans="1:3" s="99" customFormat="1" ht="14.25">
      <c r="A387" s="39"/>
      <c r="C387" s="100"/>
    </row>
    <row r="388" spans="1:3" s="99" customFormat="1" ht="14.25">
      <c r="A388" s="39"/>
      <c r="C388" s="100"/>
    </row>
    <row r="389" spans="1:3" s="99" customFormat="1" ht="14.25">
      <c r="A389" s="39"/>
      <c r="C389" s="100"/>
    </row>
    <row r="390" spans="1:3" s="99" customFormat="1" ht="14.25">
      <c r="A390" s="39"/>
      <c r="C390" s="100"/>
    </row>
    <row r="391" spans="1:3" s="99" customFormat="1" ht="14.25">
      <c r="A391" s="39"/>
      <c r="C391" s="100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99" customFormat="1" ht="14.25">
      <c r="A416" s="39"/>
      <c r="C416" s="100"/>
    </row>
    <row r="417" spans="1:3" s="99" customFormat="1" ht="14.25">
      <c r="A417" s="39"/>
      <c r="C417" s="100"/>
    </row>
    <row r="418" spans="1:3" s="99" customFormat="1" ht="14.25">
      <c r="A418" s="39"/>
      <c r="C418" s="100"/>
    </row>
    <row r="419" spans="1:3" s="99" customFormat="1" ht="14.25">
      <c r="A419" s="39"/>
      <c r="C419" s="100"/>
    </row>
    <row r="420" spans="1:3" s="99" customFormat="1" ht="14.25">
      <c r="A420" s="39"/>
      <c r="C420" s="100"/>
    </row>
    <row r="421" spans="1:3" s="99" customFormat="1" ht="14.25">
      <c r="A421" s="39"/>
      <c r="C421" s="100"/>
    </row>
    <row r="422" spans="1:3" s="99" customFormat="1" ht="14.25">
      <c r="A422" s="39"/>
      <c r="C422" s="100"/>
    </row>
    <row r="423" spans="1:3" s="99" customFormat="1" ht="14.25">
      <c r="A423" s="39"/>
      <c r="C423" s="100"/>
    </row>
    <row r="424" spans="1:3" s="99" customFormat="1" ht="14.25">
      <c r="A424" s="39"/>
      <c r="C424" s="100"/>
    </row>
    <row r="425" spans="1:3" s="99" customFormat="1" ht="14.25">
      <c r="A425" s="39"/>
      <c r="C425" s="100"/>
    </row>
    <row r="426" spans="1:3" s="99" customFormat="1" ht="14.25">
      <c r="A426" s="39"/>
      <c r="C426" s="100"/>
    </row>
    <row r="427" spans="1:3" s="99" customFormat="1" ht="14.25">
      <c r="A427" s="39"/>
      <c r="C427" s="100"/>
    </row>
    <row r="428" spans="1:3" s="99" customFormat="1" ht="14.25">
      <c r="A428" s="39"/>
      <c r="C428" s="100"/>
    </row>
    <row r="429" spans="1:3" s="99" customFormat="1" ht="14.25">
      <c r="A429" s="39"/>
      <c r="C429" s="100"/>
    </row>
    <row r="430" spans="1:3" s="99" customFormat="1" ht="14.25">
      <c r="A430" s="39"/>
      <c r="C430" s="100"/>
    </row>
    <row r="431" spans="1:3" s="99" customFormat="1" ht="14.25">
      <c r="A431" s="39"/>
      <c r="C431" s="100"/>
    </row>
    <row r="432" spans="1:3" s="99" customFormat="1" ht="14.25">
      <c r="A432" s="39"/>
      <c r="C432" s="100"/>
    </row>
    <row r="433" spans="1:3" s="99" customFormat="1" ht="14.25">
      <c r="A433" s="39"/>
      <c r="C433" s="100"/>
    </row>
    <row r="434" spans="1:3" s="99" customFormat="1" ht="14.25">
      <c r="A434" s="39"/>
      <c r="C434" s="100"/>
    </row>
    <row r="435" spans="1:3" s="99" customFormat="1" ht="14.25">
      <c r="A435" s="39"/>
      <c r="C435" s="100"/>
    </row>
    <row r="436" spans="1:3" s="99" customFormat="1" ht="14.25">
      <c r="A436" s="39"/>
      <c r="C436" s="100"/>
    </row>
    <row r="437" spans="1:3" s="99" customFormat="1" ht="14.25">
      <c r="A437" s="39"/>
      <c r="C437" s="100"/>
    </row>
    <row r="438" spans="1:3" s="99" customFormat="1" ht="14.25">
      <c r="A438" s="39"/>
      <c r="C438" s="100"/>
    </row>
    <row r="439" spans="1:3" s="99" customFormat="1" ht="14.25">
      <c r="A439" s="39"/>
      <c r="C439" s="100"/>
    </row>
    <row r="440" spans="1:3" s="99" customFormat="1" ht="14.25">
      <c r="A440" s="39"/>
      <c r="C440" s="100"/>
    </row>
    <row r="441" spans="1:3" s="99" customFormat="1" ht="14.25">
      <c r="A441" s="39"/>
      <c r="C441" s="100"/>
    </row>
    <row r="442" spans="1:3" s="99" customFormat="1" ht="14.25">
      <c r="A442" s="39"/>
      <c r="C442" s="100"/>
    </row>
    <row r="443" spans="1:3" s="99" customFormat="1" ht="14.25">
      <c r="A443" s="39"/>
      <c r="C443" s="100"/>
    </row>
    <row r="444" spans="1:3" s="99" customFormat="1" ht="14.25">
      <c r="A444" s="39"/>
      <c r="C444" s="100"/>
    </row>
    <row r="445" spans="1:3" s="99" customFormat="1" ht="9" customHeight="1">
      <c r="A445" s="39"/>
      <c r="C445" s="100"/>
    </row>
    <row r="447" ht="8.25" customHeight="1"/>
    <row r="448" ht="16.5" customHeight="1"/>
  </sheetData>
  <sheetProtection insertRows="0"/>
  <conditionalFormatting sqref="E11:N14 N10 N18:Q18 N35:Q35 O10:Q14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R18 R35 R10:R14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R18 R35 R10:R14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R18 R35 R10:R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100"/>
  <sheetViews>
    <sheetView showGridLines="0" defaultGridColor="0" zoomScale="110" zoomScaleNormal="110" zoomScalePageLayoutView="0" colorId="22" workbookViewId="0" topLeftCell="B1">
      <pane xSplit="2" ySplit="8" topLeftCell="M6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Q75" sqref="Q75"/>
    </sheetView>
  </sheetViews>
  <sheetFormatPr defaultColWidth="9.77734375" defaultRowHeight="15"/>
  <cols>
    <col min="1" max="1" width="17.3359375" style="39" hidden="1" customWidth="1"/>
    <col min="2" max="2" width="9.77734375" style="144" customWidth="1"/>
    <col min="3" max="3" width="14.886718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65.3359375" style="25" customWidth="1"/>
    <col min="19" max="19" width="0.9921875" style="25" customWidth="1"/>
    <col min="20" max="20" width="0.55078125" style="25" customWidth="1"/>
    <col min="21" max="21" width="40.77734375" style="25" customWidth="1"/>
    <col min="22" max="16384" width="9.77734375" style="25" customWidth="1"/>
  </cols>
  <sheetData>
    <row r="1" spans="1:20" ht="18">
      <c r="A1" s="51"/>
      <c r="C1" s="288" t="s">
        <v>372</v>
      </c>
      <c r="D1" s="24"/>
      <c r="T1" s="26"/>
    </row>
    <row r="2" spans="1:19" ht="11.25" customHeight="1" thickBot="1">
      <c r="A2" s="51"/>
      <c r="C2" s="62"/>
      <c r="D2" s="27"/>
      <c r="S2" s="26"/>
    </row>
    <row r="3" spans="1:20" ht="16.5" thickTop="1">
      <c r="A3" s="116"/>
      <c r="B3" s="145"/>
      <c r="C3" s="6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6"/>
    </row>
    <row r="4" spans="1:23" ht="18.75">
      <c r="A4" s="118"/>
      <c r="B4" s="146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433"/>
      <c r="Q4" s="433"/>
      <c r="R4" s="31"/>
      <c r="S4" s="33"/>
      <c r="W4" s="26"/>
    </row>
    <row r="5" spans="1:23" ht="15.75">
      <c r="A5" s="118"/>
      <c r="B5" s="146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34">
        <v>2007</v>
      </c>
      <c r="Q5" s="34">
        <v>2008</v>
      </c>
      <c r="R5" s="35"/>
      <c r="S5" s="33"/>
      <c r="W5" s="26"/>
    </row>
    <row r="6" spans="1:23" ht="15.75">
      <c r="A6" s="118"/>
      <c r="B6" s="146"/>
      <c r="C6" s="342" t="str">
        <f>+Fedőlap!$E$15</f>
        <v>Dátum: 2013.04.11.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8"/>
      <c r="S6" s="33"/>
      <c r="W6" s="26"/>
    </row>
    <row r="7" spans="1:23" ht="10.5" customHeight="1" thickBot="1">
      <c r="A7" s="118"/>
      <c r="B7" s="146"/>
      <c r="C7" s="275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40"/>
      <c r="S7" s="33"/>
      <c r="W7" s="26"/>
    </row>
    <row r="8" spans="1:23" ht="17.25" thickBot="1" thickTop="1">
      <c r="A8" s="118" t="s">
        <v>38</v>
      </c>
      <c r="B8" s="146"/>
      <c r="C8" s="343" t="s">
        <v>309</v>
      </c>
      <c r="D8" s="348">
        <v>-133890</v>
      </c>
      <c r="E8" s="348">
        <v>77085</v>
      </c>
      <c r="F8" s="348">
        <v>-177617</v>
      </c>
      <c r="G8" s="348">
        <v>-540191</v>
      </c>
      <c r="H8" s="348">
        <v>-328319</v>
      </c>
      <c r="I8" s="348">
        <v>-367790</v>
      </c>
      <c r="J8" s="348">
        <v>-402941</v>
      </c>
      <c r="K8" s="348">
        <v>-1469610</v>
      </c>
      <c r="L8" s="348">
        <v>-732419</v>
      </c>
      <c r="M8" s="348">
        <v>-904520</v>
      </c>
      <c r="N8" s="348">
        <v>-547801</v>
      </c>
      <c r="O8" s="348">
        <v>-1961632</v>
      </c>
      <c r="P8" s="191">
        <v>-1398117</v>
      </c>
      <c r="Q8" s="191">
        <v>-869962</v>
      </c>
      <c r="R8" s="153"/>
      <c r="S8" s="41"/>
      <c r="W8" s="26"/>
    </row>
    <row r="9" spans="1:23" ht="16.5" thickTop="1">
      <c r="A9" s="118"/>
      <c r="B9" s="146"/>
      <c r="C9" s="349" t="s">
        <v>430</v>
      </c>
      <c r="D9" s="350" t="s">
        <v>431</v>
      </c>
      <c r="E9" s="350" t="s">
        <v>431</v>
      </c>
      <c r="F9" s="350" t="s">
        <v>431</v>
      </c>
      <c r="G9" s="350" t="s">
        <v>431</v>
      </c>
      <c r="H9" s="350" t="s">
        <v>431</v>
      </c>
      <c r="I9" s="350" t="s">
        <v>431</v>
      </c>
      <c r="J9" s="350" t="s">
        <v>431</v>
      </c>
      <c r="K9" s="350" t="s">
        <v>431</v>
      </c>
      <c r="L9" s="350" t="s">
        <v>431</v>
      </c>
      <c r="M9" s="350" t="s">
        <v>431</v>
      </c>
      <c r="N9" s="350" t="s">
        <v>431</v>
      </c>
      <c r="O9" s="350" t="s">
        <v>431</v>
      </c>
      <c r="P9" s="350" t="s">
        <v>431</v>
      </c>
      <c r="Q9" s="350" t="s">
        <v>431</v>
      </c>
      <c r="R9" s="154"/>
      <c r="S9" s="42"/>
      <c r="W9" s="26"/>
    </row>
    <row r="10" spans="1:23" ht="10.5" customHeight="1">
      <c r="A10" s="118"/>
      <c r="B10" s="146"/>
      <c r="C10" s="276"/>
      <c r="D10" s="43"/>
      <c r="E10" s="44"/>
      <c r="F10" s="44"/>
      <c r="G10" s="44"/>
      <c r="H10" s="44"/>
      <c r="I10" s="44"/>
      <c r="J10" s="44"/>
      <c r="K10" s="44"/>
      <c r="L10" s="44"/>
      <c r="M10" s="59"/>
      <c r="N10" s="59"/>
      <c r="O10" s="59"/>
      <c r="P10" s="45"/>
      <c r="Q10" s="45"/>
      <c r="R10" s="155"/>
      <c r="S10" s="42"/>
      <c r="W10" s="26"/>
    </row>
    <row r="11" spans="1:23" ht="15.75">
      <c r="A11" s="118" t="s">
        <v>39</v>
      </c>
      <c r="B11" s="146"/>
      <c r="C11" s="277" t="s">
        <v>310</v>
      </c>
      <c r="D11" s="192">
        <v>-154251</v>
      </c>
      <c r="E11" s="192">
        <v>-208943</v>
      </c>
      <c r="F11" s="192">
        <v>-189109</v>
      </c>
      <c r="G11" s="192">
        <v>-58804</v>
      </c>
      <c r="H11" s="192">
        <v>-83707</v>
      </c>
      <c r="I11" s="192">
        <v>-77508</v>
      </c>
      <c r="J11" s="192">
        <v>-24965</v>
      </c>
      <c r="K11" s="192">
        <v>71266</v>
      </c>
      <c r="L11" s="192">
        <v>-28749</v>
      </c>
      <c r="M11" s="192">
        <v>688</v>
      </c>
      <c r="N11" s="192">
        <v>-376756</v>
      </c>
      <c r="O11" s="192">
        <v>10829</v>
      </c>
      <c r="P11" s="192">
        <v>63519</v>
      </c>
      <c r="Q11" s="192">
        <v>-5755</v>
      </c>
      <c r="R11" s="156"/>
      <c r="S11" s="42"/>
      <c r="W11" s="26"/>
    </row>
    <row r="12" spans="1:23" ht="15.75">
      <c r="A12" s="118" t="s">
        <v>40</v>
      </c>
      <c r="B12" s="146"/>
      <c r="C12" s="278" t="s">
        <v>311</v>
      </c>
      <c r="D12" s="193">
        <v>36787</v>
      </c>
      <c r="E12" s="193">
        <v>12548</v>
      </c>
      <c r="F12" s="193">
        <v>23521</v>
      </c>
      <c r="G12" s="193">
        <v>9239</v>
      </c>
      <c r="H12" s="193">
        <v>13798</v>
      </c>
      <c r="I12" s="193">
        <v>16794</v>
      </c>
      <c r="J12" s="193">
        <v>20492</v>
      </c>
      <c r="K12" s="193">
        <v>12484</v>
      </c>
      <c r="L12" s="192">
        <v>17933</v>
      </c>
      <c r="M12" s="192">
        <v>20941</v>
      </c>
      <c r="N12" s="192">
        <v>30360</v>
      </c>
      <c r="O12" s="192">
        <v>15022</v>
      </c>
      <c r="P12" s="192">
        <v>19422</v>
      </c>
      <c r="Q12" s="192">
        <v>20182</v>
      </c>
      <c r="R12" s="156" t="s">
        <v>17</v>
      </c>
      <c r="S12" s="42"/>
      <c r="W12" s="26"/>
    </row>
    <row r="13" spans="1:23" ht="15.75">
      <c r="A13" s="118" t="s">
        <v>41</v>
      </c>
      <c r="B13" s="146"/>
      <c r="C13" s="278" t="s">
        <v>312</v>
      </c>
      <c r="D13" s="193">
        <v>-46402</v>
      </c>
      <c r="E13" s="193">
        <v>-52602</v>
      </c>
      <c r="F13" s="193">
        <v>-67157</v>
      </c>
      <c r="G13" s="193">
        <v>-52128</v>
      </c>
      <c r="H13" s="193">
        <v>-34996</v>
      </c>
      <c r="I13" s="193">
        <v>-83437</v>
      </c>
      <c r="J13" s="193">
        <v>-26473</v>
      </c>
      <c r="K13" s="193">
        <v>-25090</v>
      </c>
      <c r="L13" s="192">
        <v>-43719</v>
      </c>
      <c r="M13" s="192">
        <v>-30346</v>
      </c>
      <c r="N13" s="192">
        <v>-18715</v>
      </c>
      <c r="O13" s="192">
        <v>-19872</v>
      </c>
      <c r="P13" s="192">
        <v>-10609</v>
      </c>
      <c r="Q13" s="192">
        <v>-16033</v>
      </c>
      <c r="R13" s="156"/>
      <c r="S13" s="42"/>
      <c r="W13" s="26"/>
    </row>
    <row r="14" spans="1:23" ht="15.75">
      <c r="A14" s="118" t="s">
        <v>42</v>
      </c>
      <c r="B14" s="146"/>
      <c r="C14" s="278" t="s">
        <v>313</v>
      </c>
      <c r="D14" s="193">
        <v>13360</v>
      </c>
      <c r="E14" s="193">
        <v>62191</v>
      </c>
      <c r="F14" s="193">
        <v>25728</v>
      </c>
      <c r="G14" s="193">
        <v>49248</v>
      </c>
      <c r="H14" s="193">
        <v>12252</v>
      </c>
      <c r="I14" s="193">
        <v>7614</v>
      </c>
      <c r="J14" s="193">
        <v>10996</v>
      </c>
      <c r="K14" s="193">
        <v>107849</v>
      </c>
      <c r="L14" s="192">
        <v>5247</v>
      </c>
      <c r="M14" s="192">
        <v>8496</v>
      </c>
      <c r="N14" s="192">
        <v>8056</v>
      </c>
      <c r="O14" s="192">
        <v>17264</v>
      </c>
      <c r="P14" s="192">
        <v>25067</v>
      </c>
      <c r="Q14" s="192">
        <v>22282</v>
      </c>
      <c r="R14" s="156"/>
      <c r="S14" s="42"/>
      <c r="W14" s="26"/>
    </row>
    <row r="15" spans="1:23" ht="15.75">
      <c r="A15" s="118" t="s">
        <v>43</v>
      </c>
      <c r="B15" s="146"/>
      <c r="C15" s="278" t="s">
        <v>314</v>
      </c>
      <c r="D15" s="193">
        <v>-150014</v>
      </c>
      <c r="E15" s="193">
        <v>-228527</v>
      </c>
      <c r="F15" s="193">
        <v>-173248</v>
      </c>
      <c r="G15" s="193">
        <v>-67645</v>
      </c>
      <c r="H15" s="193">
        <v>-73727</v>
      </c>
      <c r="I15" s="193">
        <v>-21055</v>
      </c>
      <c r="J15" s="193">
        <v>-29736</v>
      </c>
      <c r="K15" s="193">
        <v>-23523</v>
      </c>
      <c r="L15" s="192">
        <v>-580</v>
      </c>
      <c r="M15" s="192">
        <v>-223</v>
      </c>
      <c r="N15" s="192">
        <v>-401919</v>
      </c>
      <c r="O15" s="192">
        <v>-2258</v>
      </c>
      <c r="P15" s="192">
        <v>-7921</v>
      </c>
      <c r="Q15" s="192">
        <v>-30740</v>
      </c>
      <c r="R15" s="156"/>
      <c r="S15" s="42"/>
      <c r="W15" s="26"/>
    </row>
    <row r="16" spans="1:23" ht="15.75">
      <c r="A16" s="118" t="s">
        <v>44</v>
      </c>
      <c r="B16" s="146"/>
      <c r="C16" s="278" t="s">
        <v>315</v>
      </c>
      <c r="D16" s="194">
        <v>-7982</v>
      </c>
      <c r="E16" s="194">
        <v>-2553</v>
      </c>
      <c r="F16" s="194">
        <v>2047</v>
      </c>
      <c r="G16" s="194">
        <v>2482</v>
      </c>
      <c r="H16" s="194">
        <v>-1034</v>
      </c>
      <c r="I16" s="194">
        <v>2576</v>
      </c>
      <c r="J16" s="194">
        <v>-244</v>
      </c>
      <c r="K16" s="194">
        <v>-454</v>
      </c>
      <c r="L16" s="192">
        <v>-7630</v>
      </c>
      <c r="M16" s="200">
        <v>1820</v>
      </c>
      <c r="N16" s="200">
        <v>5462</v>
      </c>
      <c r="O16" s="200">
        <v>673</v>
      </c>
      <c r="P16" s="200">
        <v>37560</v>
      </c>
      <c r="Q16" s="200">
        <v>-1446</v>
      </c>
      <c r="R16" s="156"/>
      <c r="S16" s="42"/>
      <c r="W16" s="26"/>
    </row>
    <row r="17" spans="1:23" ht="15.75">
      <c r="A17" s="118"/>
      <c r="B17" s="146"/>
      <c r="C17" s="344" t="s">
        <v>429</v>
      </c>
      <c r="D17" s="194" t="s">
        <v>516</v>
      </c>
      <c r="E17" s="194" t="s">
        <v>516</v>
      </c>
      <c r="F17" s="194" t="s">
        <v>516</v>
      </c>
      <c r="G17" s="194" t="s">
        <v>516</v>
      </c>
      <c r="H17" s="194" t="s">
        <v>516</v>
      </c>
      <c r="I17" s="194" t="s">
        <v>516</v>
      </c>
      <c r="J17" s="194" t="s">
        <v>516</v>
      </c>
      <c r="K17" s="194" t="s">
        <v>516</v>
      </c>
      <c r="L17" s="194" t="s">
        <v>516</v>
      </c>
      <c r="M17" s="200" t="s">
        <v>516</v>
      </c>
      <c r="N17" s="200" t="s">
        <v>516</v>
      </c>
      <c r="O17" s="200" t="s">
        <v>516</v>
      </c>
      <c r="P17" s="200" t="s">
        <v>516</v>
      </c>
      <c r="Q17" s="200">
        <v>0</v>
      </c>
      <c r="R17" s="156"/>
      <c r="S17" s="42"/>
      <c r="W17" s="26"/>
    </row>
    <row r="18" spans="1:23" ht="15.75">
      <c r="A18" s="118" t="s">
        <v>57</v>
      </c>
      <c r="B18" s="146"/>
      <c r="C18" s="279" t="s">
        <v>316</v>
      </c>
      <c r="D18" s="195">
        <v>1848</v>
      </c>
      <c r="E18" s="195">
        <v>262</v>
      </c>
      <c r="F18" s="195">
        <v>-238</v>
      </c>
      <c r="G18" s="195">
        <v>-4</v>
      </c>
      <c r="H18" s="195">
        <v>-400</v>
      </c>
      <c r="I18" s="195">
        <v>1328</v>
      </c>
      <c r="J18" s="195">
        <v>-1661</v>
      </c>
      <c r="K18" s="195">
        <v>-1266</v>
      </c>
      <c r="L18" s="195">
        <v>-8062</v>
      </c>
      <c r="M18" s="195">
        <v>990</v>
      </c>
      <c r="N18" s="195">
        <v>4859</v>
      </c>
      <c r="O18" s="195">
        <v>-4662</v>
      </c>
      <c r="P18" s="195">
        <v>4252</v>
      </c>
      <c r="Q18" s="195">
        <v>-226</v>
      </c>
      <c r="R18" s="352" t="s">
        <v>361</v>
      </c>
      <c r="S18" s="42"/>
      <c r="W18" s="26"/>
    </row>
    <row r="19" spans="1:23" ht="15.75">
      <c r="A19" s="118" t="s">
        <v>58</v>
      </c>
      <c r="B19" s="146"/>
      <c r="C19" s="279" t="s">
        <v>317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95">
        <v>-1403</v>
      </c>
      <c r="Q19" s="195">
        <v>-5446</v>
      </c>
      <c r="R19" s="157"/>
      <c r="S19" s="42"/>
      <c r="W19" s="26"/>
    </row>
    <row r="20" spans="1:23" ht="15.75">
      <c r="A20" s="118"/>
      <c r="B20" s="146"/>
      <c r="C20" s="279"/>
      <c r="D20" s="346"/>
      <c r="E20" s="347"/>
      <c r="F20" s="347"/>
      <c r="G20" s="347"/>
      <c r="H20" s="347"/>
      <c r="I20" s="347"/>
      <c r="J20" s="347"/>
      <c r="K20" s="347"/>
      <c r="L20" s="347"/>
      <c r="M20" s="418"/>
      <c r="N20" s="418"/>
      <c r="O20" s="418"/>
      <c r="P20" s="320"/>
      <c r="Q20" s="320"/>
      <c r="R20" s="156"/>
      <c r="S20" s="42"/>
      <c r="W20" s="26"/>
    </row>
    <row r="21" spans="1:23" ht="15.75">
      <c r="A21" s="118"/>
      <c r="B21" s="146"/>
      <c r="C21" s="46" t="s">
        <v>378</v>
      </c>
      <c r="D21" s="193" t="s">
        <v>275</v>
      </c>
      <c r="E21" s="193" t="s">
        <v>275</v>
      </c>
      <c r="F21" s="193" t="s">
        <v>275</v>
      </c>
      <c r="G21" s="193" t="s">
        <v>275</v>
      </c>
      <c r="H21" s="193" t="s">
        <v>275</v>
      </c>
      <c r="I21" s="193" t="s">
        <v>275</v>
      </c>
      <c r="J21" s="193" t="s">
        <v>275</v>
      </c>
      <c r="K21" s="193" t="s">
        <v>275</v>
      </c>
      <c r="L21" s="193" t="s">
        <v>275</v>
      </c>
      <c r="M21" s="192" t="s">
        <v>275</v>
      </c>
      <c r="N21" s="192" t="s">
        <v>275</v>
      </c>
      <c r="O21" s="192" t="s">
        <v>275</v>
      </c>
      <c r="P21" s="192" t="s">
        <v>275</v>
      </c>
      <c r="Q21" s="192" t="s">
        <v>275</v>
      </c>
      <c r="R21" s="156"/>
      <c r="S21" s="42"/>
      <c r="W21" s="26"/>
    </row>
    <row r="22" spans="1:23" ht="15.75">
      <c r="A22" s="118"/>
      <c r="B22" s="146"/>
      <c r="C22" s="345" t="s">
        <v>316</v>
      </c>
      <c r="D22" s="151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57"/>
      <c r="S22" s="42"/>
      <c r="W22" s="26"/>
    </row>
    <row r="23" spans="1:23" ht="15.75">
      <c r="A23" s="118"/>
      <c r="B23" s="146"/>
      <c r="C23" s="345" t="s">
        <v>317</v>
      </c>
      <c r="D23" s="151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57"/>
      <c r="S23" s="42"/>
      <c r="W23" s="26"/>
    </row>
    <row r="24" spans="1:23" ht="15.75">
      <c r="A24" s="118"/>
      <c r="B24" s="146"/>
      <c r="C24" s="345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59"/>
      <c r="P24" s="320"/>
      <c r="Q24" s="320"/>
      <c r="R24" s="156"/>
      <c r="S24" s="42"/>
      <c r="W24" s="26"/>
    </row>
    <row r="25" spans="1:23" ht="15.75">
      <c r="A25" s="118" t="s">
        <v>45</v>
      </c>
      <c r="B25" s="146"/>
      <c r="C25" s="281" t="s">
        <v>319</v>
      </c>
      <c r="D25" s="196">
        <v>-18665</v>
      </c>
      <c r="E25" s="196">
        <v>-93473</v>
      </c>
      <c r="F25" s="196">
        <v>-30032</v>
      </c>
      <c r="G25" s="196">
        <v>-15715</v>
      </c>
      <c r="H25" s="196">
        <v>-2300</v>
      </c>
      <c r="I25" s="196">
        <v>54416</v>
      </c>
      <c r="J25" s="196">
        <v>2492</v>
      </c>
      <c r="K25" s="196">
        <v>11287</v>
      </c>
      <c r="L25" s="192">
        <v>6723</v>
      </c>
      <c r="M25" s="192">
        <v>-38590</v>
      </c>
      <c r="N25" s="192">
        <v>-62554</v>
      </c>
      <c r="O25" s="192">
        <v>20683</v>
      </c>
      <c r="P25" s="192">
        <v>-60682</v>
      </c>
      <c r="Q25" s="192">
        <v>40310</v>
      </c>
      <c r="R25" s="156"/>
      <c r="S25" s="42"/>
      <c r="W25" s="26"/>
    </row>
    <row r="26" spans="1:23" ht="15.75">
      <c r="A26" s="118"/>
      <c r="B26" s="146"/>
      <c r="C26" s="280"/>
      <c r="D26" s="47"/>
      <c r="E26" s="48"/>
      <c r="F26" s="48"/>
      <c r="G26" s="48"/>
      <c r="H26" s="48"/>
      <c r="I26" s="48"/>
      <c r="J26" s="48"/>
      <c r="K26" s="48"/>
      <c r="L26" s="48"/>
      <c r="M26" s="59"/>
      <c r="N26" s="59"/>
      <c r="O26" s="59"/>
      <c r="P26" s="320"/>
      <c r="Q26" s="320"/>
      <c r="R26" s="156"/>
      <c r="S26" s="42"/>
      <c r="W26" s="26"/>
    </row>
    <row r="27" spans="1:23" ht="15.75">
      <c r="A27" s="118" t="s">
        <v>46</v>
      </c>
      <c r="B27" s="146"/>
      <c r="C27" s="281" t="s">
        <v>320</v>
      </c>
      <c r="D27" s="196">
        <v>-2000</v>
      </c>
      <c r="E27" s="196">
        <v>18593</v>
      </c>
      <c r="F27" s="196">
        <v>6151</v>
      </c>
      <c r="G27" s="196">
        <v>26293</v>
      </c>
      <c r="H27" s="196">
        <v>12037</v>
      </c>
      <c r="I27" s="196">
        <v>28648</v>
      </c>
      <c r="J27" s="196">
        <v>40819</v>
      </c>
      <c r="K27" s="196">
        <v>43019</v>
      </c>
      <c r="L27" s="196">
        <v>43107</v>
      </c>
      <c r="M27" s="196">
        <v>197696</v>
      </c>
      <c r="N27" s="196">
        <v>-54898</v>
      </c>
      <c r="O27" s="196">
        <v>55663</v>
      </c>
      <c r="P27" s="196">
        <v>22602</v>
      </c>
      <c r="Q27" s="196">
        <v>26700</v>
      </c>
      <c r="R27" s="156"/>
      <c r="S27" s="42"/>
      <c r="W27" s="26"/>
    </row>
    <row r="28" spans="1:23" ht="15.75">
      <c r="A28" s="118" t="s">
        <v>59</v>
      </c>
      <c r="B28" s="146"/>
      <c r="C28" s="279" t="s">
        <v>316</v>
      </c>
      <c r="D28" s="151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-3435</v>
      </c>
      <c r="L28" s="195">
        <v>76</v>
      </c>
      <c r="M28" s="195">
        <v>1168</v>
      </c>
      <c r="N28" s="195">
        <v>8118</v>
      </c>
      <c r="O28" s="195">
        <v>17787</v>
      </c>
      <c r="P28" s="195">
        <v>-3420</v>
      </c>
      <c r="Q28" s="195">
        <v>-6067</v>
      </c>
      <c r="R28" s="287" t="s">
        <v>362</v>
      </c>
      <c r="S28" s="42"/>
      <c r="W28" s="26"/>
    </row>
    <row r="29" spans="1:23" ht="15.75">
      <c r="A29" s="118"/>
      <c r="B29" s="146"/>
      <c r="C29" s="279" t="s">
        <v>317</v>
      </c>
      <c r="D29" s="195">
        <v>12439</v>
      </c>
      <c r="E29" s="195">
        <v>7562</v>
      </c>
      <c r="F29" s="195">
        <v>-21818</v>
      </c>
      <c r="G29" s="195">
        <v>13583</v>
      </c>
      <c r="H29" s="195">
        <v>-5016</v>
      </c>
      <c r="I29" s="195">
        <v>5744</v>
      </c>
      <c r="J29" s="195">
        <v>16200</v>
      </c>
      <c r="K29" s="195">
        <v>27352</v>
      </c>
      <c r="L29" s="195">
        <v>32821</v>
      </c>
      <c r="M29" s="195">
        <v>144535</v>
      </c>
      <c r="N29" s="195">
        <v>15484</v>
      </c>
      <c r="O29" s="195">
        <v>4253</v>
      </c>
      <c r="P29" s="195">
        <v>714</v>
      </c>
      <c r="Q29" s="195">
        <v>-14192</v>
      </c>
      <c r="R29" s="287" t="s">
        <v>363</v>
      </c>
      <c r="S29" s="42"/>
      <c r="W29" s="26"/>
    </row>
    <row r="30" spans="1:23" ht="15.75">
      <c r="A30" s="118" t="s">
        <v>60</v>
      </c>
      <c r="B30" s="146"/>
      <c r="C30" s="279" t="s">
        <v>318</v>
      </c>
      <c r="D30" s="195">
        <v>1600</v>
      </c>
      <c r="E30" s="195">
        <v>1600</v>
      </c>
      <c r="F30" s="195">
        <v>1600</v>
      </c>
      <c r="G30" s="195">
        <v>1600</v>
      </c>
      <c r="H30" s="195">
        <v>1600</v>
      </c>
      <c r="I30" s="195">
        <v>1600</v>
      </c>
      <c r="J30" s="195">
        <v>800</v>
      </c>
      <c r="K30" s="195">
        <v>800</v>
      </c>
      <c r="L30" s="195">
        <v>800</v>
      </c>
      <c r="M30" s="195">
        <v>36122</v>
      </c>
      <c r="N30" s="195">
        <v>-78200</v>
      </c>
      <c r="O30" s="195">
        <v>7300</v>
      </c>
      <c r="P30" s="195">
        <v>-10200</v>
      </c>
      <c r="Q30" s="195">
        <v>32893</v>
      </c>
      <c r="R30" s="197" t="s">
        <v>432</v>
      </c>
      <c r="S30" s="42"/>
      <c r="W30" s="26"/>
    </row>
    <row r="31" spans="1:23" ht="15.75">
      <c r="A31" s="118"/>
      <c r="B31" s="146"/>
      <c r="C31" s="279" t="s">
        <v>322</v>
      </c>
      <c r="D31" s="195">
        <v>-16039</v>
      </c>
      <c r="E31" s="195">
        <v>9431</v>
      </c>
      <c r="F31" s="195">
        <v>26369</v>
      </c>
      <c r="G31" s="195">
        <v>11110</v>
      </c>
      <c r="H31" s="195">
        <v>15453</v>
      </c>
      <c r="I31" s="195">
        <v>21304</v>
      </c>
      <c r="J31" s="195">
        <v>23819</v>
      </c>
      <c r="K31" s="195">
        <v>18302</v>
      </c>
      <c r="L31" s="195">
        <v>9410</v>
      </c>
      <c r="M31" s="195">
        <v>2671</v>
      </c>
      <c r="N31" s="195">
        <v>11779</v>
      </c>
      <c r="O31" s="195">
        <v>19792</v>
      </c>
      <c r="P31" s="195">
        <v>-2278</v>
      </c>
      <c r="Q31" s="195">
        <v>6961</v>
      </c>
      <c r="R31" s="287" t="s">
        <v>364</v>
      </c>
      <c r="S31" s="42"/>
      <c r="W31" s="26"/>
    </row>
    <row r="32" spans="1:23" ht="15.75">
      <c r="A32" s="118"/>
      <c r="B32" s="146"/>
      <c r="C32" s="279" t="s">
        <v>323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13200</v>
      </c>
      <c r="N32" s="195">
        <v>-12079</v>
      </c>
      <c r="O32" s="195">
        <v>6531</v>
      </c>
      <c r="P32" s="195">
        <v>37786</v>
      </c>
      <c r="Q32" s="195">
        <v>3610</v>
      </c>
      <c r="R32" s="197" t="s">
        <v>365</v>
      </c>
      <c r="S32" s="42"/>
      <c r="W32" s="26"/>
    </row>
    <row r="33" spans="1:23" ht="15.75">
      <c r="A33" s="118"/>
      <c r="B33" s="146"/>
      <c r="C33" s="279" t="s">
        <v>327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3495</v>
      </c>
      <c r="R33" s="287" t="s">
        <v>512</v>
      </c>
      <c r="S33" s="42"/>
      <c r="W33" s="26"/>
    </row>
    <row r="34" spans="1:23" ht="15.75">
      <c r="A34" s="118" t="s">
        <v>47</v>
      </c>
      <c r="B34" s="146"/>
      <c r="C34" s="281" t="s">
        <v>321</v>
      </c>
      <c r="D34" s="193">
        <v>32347</v>
      </c>
      <c r="E34" s="193">
        <v>-3945</v>
      </c>
      <c r="F34" s="193">
        <v>29527</v>
      </c>
      <c r="G34" s="193">
        <v>-27532</v>
      </c>
      <c r="H34" s="193">
        <v>-3745</v>
      </c>
      <c r="I34" s="193">
        <v>3325</v>
      </c>
      <c r="J34" s="193">
        <v>-20898</v>
      </c>
      <c r="K34" s="193">
        <v>-3571</v>
      </c>
      <c r="L34" s="193">
        <v>-181678</v>
      </c>
      <c r="M34" s="193">
        <v>-92809</v>
      </c>
      <c r="N34" s="193">
        <v>45130</v>
      </c>
      <c r="O34" s="193">
        <v>-43748</v>
      </c>
      <c r="P34" s="193">
        <v>137386</v>
      </c>
      <c r="Q34" s="193">
        <v>-5350</v>
      </c>
      <c r="S34" s="42"/>
      <c r="W34" s="26"/>
    </row>
    <row r="35" spans="1:23" ht="15.75">
      <c r="A35" s="118" t="s">
        <v>61</v>
      </c>
      <c r="B35" s="146"/>
      <c r="C35" s="279" t="s">
        <v>316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-878</v>
      </c>
      <c r="J35" s="195">
        <v>-1</v>
      </c>
      <c r="K35" s="195">
        <v>2216</v>
      </c>
      <c r="L35" s="195">
        <v>-7858</v>
      </c>
      <c r="M35" s="195">
        <v>6955</v>
      </c>
      <c r="N35" s="195">
        <v>-8158</v>
      </c>
      <c r="O35" s="195">
        <v>-14653</v>
      </c>
      <c r="P35" s="195">
        <v>50183</v>
      </c>
      <c r="Q35" s="195">
        <v>9099</v>
      </c>
      <c r="R35" s="287" t="s">
        <v>505</v>
      </c>
      <c r="S35" s="42"/>
      <c r="W35" s="26"/>
    </row>
    <row r="36" spans="1:23" ht="15.75">
      <c r="A36" s="118"/>
      <c r="B36" s="146"/>
      <c r="C36" s="279" t="s">
        <v>317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-11747</v>
      </c>
      <c r="J36" s="195">
        <v>-8658</v>
      </c>
      <c r="K36" s="195">
        <v>-18414</v>
      </c>
      <c r="L36" s="195">
        <v>-4476</v>
      </c>
      <c r="M36" s="195">
        <v>-1789</v>
      </c>
      <c r="N36" s="195">
        <v>9100</v>
      </c>
      <c r="O36" s="195">
        <v>21515</v>
      </c>
      <c r="P36" s="195">
        <v>8260</v>
      </c>
      <c r="Q36" s="195">
        <v>740</v>
      </c>
      <c r="R36" s="287" t="s">
        <v>506</v>
      </c>
      <c r="S36" s="42"/>
      <c r="W36" s="26"/>
    </row>
    <row r="37" spans="1:23" ht="15.75">
      <c r="A37" s="118"/>
      <c r="B37" s="146"/>
      <c r="C37" s="279" t="s">
        <v>318</v>
      </c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-27416</v>
      </c>
      <c r="K37" s="195">
        <v>19317</v>
      </c>
      <c r="L37" s="195">
        <v>-174618</v>
      </c>
      <c r="M37" s="195">
        <v>-35436</v>
      </c>
      <c r="N37" s="195">
        <v>71298</v>
      </c>
      <c r="O37" s="195">
        <v>-58970</v>
      </c>
      <c r="P37" s="195">
        <v>32402</v>
      </c>
      <c r="Q37" s="195">
        <v>-18546</v>
      </c>
      <c r="R37" s="197" t="s">
        <v>507</v>
      </c>
      <c r="S37" s="42"/>
      <c r="W37" s="26"/>
    </row>
    <row r="38" spans="1:23" ht="15.75">
      <c r="A38" s="118"/>
      <c r="B38" s="146"/>
      <c r="C38" s="279" t="s">
        <v>322</v>
      </c>
      <c r="D38" s="195">
        <v>0</v>
      </c>
      <c r="E38" s="195">
        <v>0</v>
      </c>
      <c r="F38" s="195">
        <v>0</v>
      </c>
      <c r="G38" s="195">
        <v>-1156</v>
      </c>
      <c r="H38" s="195">
        <v>-319</v>
      </c>
      <c r="I38" s="195">
        <v>-668</v>
      </c>
      <c r="J38" s="195">
        <v>1705</v>
      </c>
      <c r="K38" s="195">
        <v>-8496</v>
      </c>
      <c r="L38" s="195">
        <v>9</v>
      </c>
      <c r="M38" s="195">
        <v>-77826</v>
      </c>
      <c r="N38" s="195">
        <v>-3164</v>
      </c>
      <c r="O38" s="195">
        <v>4367</v>
      </c>
      <c r="P38" s="195">
        <v>22309</v>
      </c>
      <c r="Q38" s="195">
        <v>14677</v>
      </c>
      <c r="R38" s="287" t="s">
        <v>508</v>
      </c>
      <c r="S38" s="42"/>
      <c r="W38" s="26"/>
    </row>
    <row r="39" spans="1:23" ht="15.75">
      <c r="A39" s="118" t="s">
        <v>62</v>
      </c>
      <c r="B39" s="146"/>
      <c r="C39" s="279" t="s">
        <v>323</v>
      </c>
      <c r="D39" s="195">
        <v>34747</v>
      </c>
      <c r="E39" s="195">
        <v>218</v>
      </c>
      <c r="F39" s="195">
        <v>25187</v>
      </c>
      <c r="G39" s="195">
        <v>-21813</v>
      </c>
      <c r="H39" s="195">
        <v>-12351</v>
      </c>
      <c r="I39" s="195">
        <v>8270</v>
      </c>
      <c r="J39" s="195">
        <v>22485</v>
      </c>
      <c r="K39" s="195">
        <v>1758</v>
      </c>
      <c r="L39" s="195">
        <v>12776</v>
      </c>
      <c r="M39" s="195">
        <v>19358</v>
      </c>
      <c r="N39" s="195">
        <v>-34855</v>
      </c>
      <c r="O39" s="195">
        <v>-35835</v>
      </c>
      <c r="P39" s="195">
        <v>14731</v>
      </c>
      <c r="Q39" s="195">
        <v>-11447</v>
      </c>
      <c r="R39" s="197" t="s">
        <v>509</v>
      </c>
      <c r="S39" s="42"/>
      <c r="W39" s="26"/>
    </row>
    <row r="40" spans="1:23" ht="15.75">
      <c r="A40" s="55"/>
      <c r="B40" s="146"/>
      <c r="C40" s="279" t="s">
        <v>323</v>
      </c>
      <c r="D40" s="195">
        <v>0</v>
      </c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5">
        <v>127</v>
      </c>
      <c r="R40" s="436" t="s">
        <v>504</v>
      </c>
      <c r="S40" s="42"/>
      <c r="W40" s="26"/>
    </row>
    <row r="41" spans="2:23" ht="15.75">
      <c r="B41" s="146"/>
      <c r="C41" s="280"/>
      <c r="M41" s="417"/>
      <c r="N41" s="417"/>
      <c r="O41" s="417"/>
      <c r="P41" s="106"/>
      <c r="Q41" s="106"/>
      <c r="R41" s="156"/>
      <c r="S41" s="42"/>
      <c r="W41" s="26"/>
    </row>
    <row r="42" spans="1:23" ht="150.75">
      <c r="A42" s="118" t="s">
        <v>48</v>
      </c>
      <c r="B42" s="146"/>
      <c r="C42" s="282" t="s">
        <v>324</v>
      </c>
      <c r="D42" s="193" t="s">
        <v>275</v>
      </c>
      <c r="E42" s="193" t="s">
        <v>275</v>
      </c>
      <c r="F42" s="193" t="s">
        <v>275</v>
      </c>
      <c r="G42" s="193" t="s">
        <v>275</v>
      </c>
      <c r="H42" s="193" t="s">
        <v>275</v>
      </c>
      <c r="I42" s="193" t="s">
        <v>275</v>
      </c>
      <c r="J42" s="193" t="s">
        <v>275</v>
      </c>
      <c r="K42" s="193" t="s">
        <v>275</v>
      </c>
      <c r="L42" s="193" t="s">
        <v>275</v>
      </c>
      <c r="M42" s="193" t="s">
        <v>275</v>
      </c>
      <c r="N42" s="193" t="s">
        <v>275</v>
      </c>
      <c r="O42" s="193" t="s">
        <v>275</v>
      </c>
      <c r="P42" s="193" t="s">
        <v>275</v>
      </c>
      <c r="Q42" s="193" t="s">
        <v>275</v>
      </c>
      <c r="R42" s="156"/>
      <c r="S42" s="42"/>
      <c r="W42" s="26"/>
    </row>
    <row r="43" spans="1:23" ht="15.75">
      <c r="A43" s="118" t="s">
        <v>49</v>
      </c>
      <c r="B43" s="146"/>
      <c r="C43" s="281" t="s">
        <v>325</v>
      </c>
      <c r="D43" s="193">
        <v>-56711</v>
      </c>
      <c r="E43" s="193">
        <v>-64292</v>
      </c>
      <c r="F43" s="193">
        <v>-110048</v>
      </c>
      <c r="G43" s="193">
        <v>-20858.609090909085</v>
      </c>
      <c r="H43" s="193">
        <v>-63982</v>
      </c>
      <c r="I43" s="193">
        <v>-13648</v>
      </c>
      <c r="J43" s="193">
        <v>-121268</v>
      </c>
      <c r="K43" s="193">
        <v>70618</v>
      </c>
      <c r="L43" s="193">
        <v>-101285</v>
      </c>
      <c r="M43" s="193">
        <v>-208947</v>
      </c>
      <c r="N43" s="193">
        <v>-166980</v>
      </c>
      <c r="O43" s="193">
        <v>-109352</v>
      </c>
      <c r="P43" s="193">
        <v>-48261</v>
      </c>
      <c r="Q43" s="193">
        <v>-3590</v>
      </c>
      <c r="R43" s="156"/>
      <c r="S43" s="42"/>
      <c r="W43" s="26"/>
    </row>
    <row r="44" spans="1:23" ht="15.75">
      <c r="A44" s="118" t="s">
        <v>63</v>
      </c>
      <c r="B44" s="146"/>
      <c r="C44" s="279" t="s">
        <v>316</v>
      </c>
      <c r="D44" s="195">
        <v>-17022</v>
      </c>
      <c r="E44" s="195">
        <v>8161</v>
      </c>
      <c r="F44" s="195">
        <v>9172</v>
      </c>
      <c r="G44" s="195">
        <v>18674.300000000003</v>
      </c>
      <c r="H44" s="195">
        <v>-7358</v>
      </c>
      <c r="I44" s="195">
        <v>679</v>
      </c>
      <c r="J44" s="195">
        <v>-24</v>
      </c>
      <c r="K44" s="195">
        <v>9902</v>
      </c>
      <c r="L44" s="195">
        <v>22558</v>
      </c>
      <c r="M44" s="195">
        <v>39355</v>
      </c>
      <c r="N44" s="195">
        <v>39652</v>
      </c>
      <c r="O44" s="195">
        <v>60197</v>
      </c>
      <c r="P44" s="195">
        <v>65970</v>
      </c>
      <c r="Q44" s="195">
        <v>28321</v>
      </c>
      <c r="R44" s="287" t="s">
        <v>369</v>
      </c>
      <c r="S44" s="42"/>
      <c r="W44" s="26"/>
    </row>
    <row r="45" spans="1:23" ht="15.75">
      <c r="A45" s="118"/>
      <c r="B45" s="146"/>
      <c r="C45" s="279" t="s">
        <v>317</v>
      </c>
      <c r="D45" s="195">
        <v>-42726</v>
      </c>
      <c r="E45" s="195">
        <v>-78431</v>
      </c>
      <c r="F45" s="195">
        <v>-116459</v>
      </c>
      <c r="G45" s="195">
        <v>-41425.90909090909</v>
      </c>
      <c r="H45" s="195">
        <v>-63910</v>
      </c>
      <c r="I45" s="195">
        <v>-18545</v>
      </c>
      <c r="J45" s="195">
        <v>-100350</v>
      </c>
      <c r="K45" s="195">
        <v>22168</v>
      </c>
      <c r="L45" s="195">
        <v>-131973</v>
      </c>
      <c r="M45" s="195">
        <v>-247607</v>
      </c>
      <c r="N45" s="195">
        <v>-206276</v>
      </c>
      <c r="O45" s="195">
        <v>-166150</v>
      </c>
      <c r="P45" s="195">
        <v>-120029</v>
      </c>
      <c r="Q45" s="195">
        <v>-24475</v>
      </c>
      <c r="R45" s="287" t="s">
        <v>370</v>
      </c>
      <c r="S45" s="42"/>
      <c r="W45" s="26"/>
    </row>
    <row r="46" spans="1:23" ht="15.75">
      <c r="A46" s="118" t="s">
        <v>266</v>
      </c>
      <c r="B46" s="146"/>
      <c r="C46" s="279" t="s">
        <v>318</v>
      </c>
      <c r="D46" s="195">
        <v>3037</v>
      </c>
      <c r="E46" s="195">
        <v>5978</v>
      </c>
      <c r="F46" s="195">
        <v>-2761</v>
      </c>
      <c r="G46" s="195">
        <v>1893</v>
      </c>
      <c r="H46" s="195">
        <v>7286</v>
      </c>
      <c r="I46" s="195">
        <v>4218</v>
      </c>
      <c r="J46" s="195">
        <v>-20894</v>
      </c>
      <c r="K46" s="195">
        <v>38548</v>
      </c>
      <c r="L46" s="195">
        <v>8130</v>
      </c>
      <c r="M46" s="195">
        <v>-695</v>
      </c>
      <c r="N46" s="195">
        <v>-356</v>
      </c>
      <c r="O46" s="195">
        <v>-3399</v>
      </c>
      <c r="P46" s="195">
        <v>5798</v>
      </c>
      <c r="Q46" s="195">
        <v>-7436</v>
      </c>
      <c r="R46" s="287" t="s">
        <v>371</v>
      </c>
      <c r="S46" s="42"/>
      <c r="W46" s="26"/>
    </row>
    <row r="47" spans="1:23" ht="15.75">
      <c r="A47" s="118"/>
      <c r="B47" s="90"/>
      <c r="C47" s="279"/>
      <c r="D47" s="56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45"/>
      <c r="Q47" s="45"/>
      <c r="R47" s="156"/>
      <c r="S47" s="42"/>
      <c r="W47" s="26"/>
    </row>
    <row r="48" spans="1:23" ht="15.75">
      <c r="A48" s="118" t="s">
        <v>50</v>
      </c>
      <c r="B48" s="146"/>
      <c r="C48" s="281" t="s">
        <v>326</v>
      </c>
      <c r="D48" s="193">
        <f aca="true" t="shared" si="0" ref="D48:Q48">SUM(D49:D75)</f>
        <v>-176881</v>
      </c>
      <c r="E48" s="193">
        <f t="shared" si="0"/>
        <v>-104730</v>
      </c>
      <c r="F48" s="193">
        <f t="shared" si="0"/>
        <v>-53616</v>
      </c>
      <c r="G48" s="193">
        <f t="shared" si="0"/>
        <v>-115325</v>
      </c>
      <c r="H48" s="193">
        <f t="shared" si="0"/>
        <v>-140632</v>
      </c>
      <c r="I48" s="193">
        <f t="shared" si="0"/>
        <v>24854</v>
      </c>
      <c r="J48" s="193">
        <f t="shared" si="0"/>
        <v>-180598</v>
      </c>
      <c r="K48" s="193">
        <f t="shared" si="0"/>
        <v>-59596</v>
      </c>
      <c r="L48" s="193">
        <f t="shared" si="0"/>
        <v>-99777</v>
      </c>
      <c r="M48" s="193">
        <f t="shared" si="0"/>
        <v>-170555</v>
      </c>
      <c r="N48" s="193">
        <f t="shared" si="0"/>
        <v>-422181</v>
      </c>
      <c r="O48" s="193">
        <f t="shared" si="0"/>
        <v>-383251</v>
      </c>
      <c r="P48" s="193">
        <f t="shared" si="0"/>
        <v>-149654</v>
      </c>
      <c r="Q48" s="193">
        <f t="shared" si="0"/>
        <v>-110642</v>
      </c>
      <c r="R48" s="156"/>
      <c r="S48" s="42"/>
      <c r="W48" s="26"/>
    </row>
    <row r="49" spans="1:23" ht="15.75">
      <c r="A49" s="118" t="s">
        <v>52</v>
      </c>
      <c r="B49" s="146"/>
      <c r="C49" s="279" t="s">
        <v>316</v>
      </c>
      <c r="D49" s="195">
        <v>-41584</v>
      </c>
      <c r="E49" s="195">
        <v>-104730</v>
      </c>
      <c r="F49" s="195">
        <v>-53616</v>
      </c>
      <c r="G49" s="195">
        <v>-54470</v>
      </c>
      <c r="H49" s="195">
        <v>-90775</v>
      </c>
      <c r="I49" s="195">
        <v>-42905</v>
      </c>
      <c r="J49" s="195">
        <v>-80113</v>
      </c>
      <c r="K49" s="195">
        <v>-28811</v>
      </c>
      <c r="L49" s="195">
        <v>-99389</v>
      </c>
      <c r="M49" s="195">
        <v>-348968</v>
      </c>
      <c r="N49" s="195">
        <v>-423903</v>
      </c>
      <c r="O49" s="195">
        <v>-468806</v>
      </c>
      <c r="P49" s="195">
        <v>-130793</v>
      </c>
      <c r="Q49" s="195">
        <v>0</v>
      </c>
      <c r="R49" s="197" t="s">
        <v>344</v>
      </c>
      <c r="S49" s="42"/>
      <c r="W49" s="26"/>
    </row>
    <row r="50" spans="1:23" ht="15.75">
      <c r="A50" s="118" t="s">
        <v>53</v>
      </c>
      <c r="B50" s="146"/>
      <c r="C50" s="279" t="s">
        <v>317</v>
      </c>
      <c r="D50" s="195">
        <v>-18700</v>
      </c>
      <c r="E50" s="195">
        <v>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5">
        <v>0</v>
      </c>
      <c r="R50" s="197" t="s">
        <v>434</v>
      </c>
      <c r="S50" s="42"/>
      <c r="W50" s="26"/>
    </row>
    <row r="51" spans="1:23" ht="15.75">
      <c r="A51" s="118"/>
      <c r="B51" s="146"/>
      <c r="C51" s="279" t="s">
        <v>318</v>
      </c>
      <c r="D51" s="195">
        <v>-1127</v>
      </c>
      <c r="E51" s="195">
        <v>0</v>
      </c>
      <c r="F51" s="195"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7" t="s">
        <v>435</v>
      </c>
      <c r="S51" s="42"/>
      <c r="W51" s="26"/>
    </row>
    <row r="52" spans="1:23" ht="15.75">
      <c r="A52" s="118"/>
      <c r="B52" s="146"/>
      <c r="C52" s="279" t="s">
        <v>322</v>
      </c>
      <c r="D52" s="195">
        <v>0</v>
      </c>
      <c r="E52" s="195">
        <v>0</v>
      </c>
      <c r="F52" s="195">
        <v>0</v>
      </c>
      <c r="G52" s="195">
        <v>-15337</v>
      </c>
      <c r="H52" s="195">
        <v>0</v>
      </c>
      <c r="I52" s="195">
        <v>0</v>
      </c>
      <c r="J52" s="195">
        <v>-2720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5">
        <v>0</v>
      </c>
      <c r="R52" s="197" t="s">
        <v>345</v>
      </c>
      <c r="S52" s="42"/>
      <c r="W52" s="26"/>
    </row>
    <row r="53" spans="1:23" ht="15.75">
      <c r="A53" s="118"/>
      <c r="B53" s="146"/>
      <c r="C53" s="279" t="s">
        <v>323</v>
      </c>
      <c r="D53" s="195">
        <v>-47770</v>
      </c>
      <c r="E53" s="195">
        <v>0</v>
      </c>
      <c r="F53" s="195">
        <v>0</v>
      </c>
      <c r="G53" s="195">
        <v>-16447</v>
      </c>
      <c r="H53" s="195">
        <v>0</v>
      </c>
      <c r="I53" s="195">
        <v>-36481</v>
      </c>
      <c r="J53" s="195">
        <v>0</v>
      </c>
      <c r="K53" s="195">
        <v>-62085</v>
      </c>
      <c r="L53" s="195">
        <v>-828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197" t="s">
        <v>346</v>
      </c>
      <c r="S53" s="42"/>
      <c r="W53" s="26"/>
    </row>
    <row r="54" spans="1:23" ht="15.75">
      <c r="A54" s="118"/>
      <c r="B54" s="146"/>
      <c r="C54" s="279" t="s">
        <v>327</v>
      </c>
      <c r="D54" s="195">
        <v>0</v>
      </c>
      <c r="E54" s="195">
        <v>0</v>
      </c>
      <c r="F54" s="195">
        <v>0</v>
      </c>
      <c r="G54" s="195">
        <v>-25071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197" t="s">
        <v>347</v>
      </c>
      <c r="S54" s="42"/>
      <c r="W54" s="26"/>
    </row>
    <row r="55" spans="1:23" ht="15.75">
      <c r="A55" s="118"/>
      <c r="B55" s="146"/>
      <c r="C55" s="279" t="s">
        <v>328</v>
      </c>
      <c r="D55" s="195">
        <v>0</v>
      </c>
      <c r="E55" s="195">
        <v>0</v>
      </c>
      <c r="F55" s="195">
        <v>0</v>
      </c>
      <c r="G55" s="195">
        <v>-4000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7" t="s">
        <v>348</v>
      </c>
      <c r="S55" s="42"/>
      <c r="W55" s="26"/>
    </row>
    <row r="56" spans="1:23" ht="15.75">
      <c r="A56" s="118"/>
      <c r="B56" s="146"/>
      <c r="C56" s="279" t="s">
        <v>329</v>
      </c>
      <c r="D56" s="195">
        <v>0</v>
      </c>
      <c r="E56" s="195">
        <v>0</v>
      </c>
      <c r="F56" s="195">
        <v>0</v>
      </c>
      <c r="G56" s="195">
        <v>0</v>
      </c>
      <c r="H56" s="195">
        <v>-50000</v>
      </c>
      <c r="I56" s="195">
        <v>0</v>
      </c>
      <c r="J56" s="195">
        <v>0</v>
      </c>
      <c r="K56" s="195">
        <v>47000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8" t="s">
        <v>349</v>
      </c>
      <c r="S56" s="42"/>
      <c r="W56" s="26"/>
    </row>
    <row r="57" spans="1:23" ht="15.75">
      <c r="A57" s="118"/>
      <c r="B57" s="146"/>
      <c r="C57" s="279" t="s">
        <v>330</v>
      </c>
      <c r="D57" s="195">
        <v>0</v>
      </c>
      <c r="E57" s="195">
        <v>0</v>
      </c>
      <c r="F57" s="195">
        <v>0</v>
      </c>
      <c r="G57" s="195">
        <v>0</v>
      </c>
      <c r="H57" s="195">
        <v>36568</v>
      </c>
      <c r="I57" s="195">
        <v>0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5">
        <v>0</v>
      </c>
      <c r="R57" s="197" t="s">
        <v>350</v>
      </c>
      <c r="S57" s="42"/>
      <c r="W57" s="26"/>
    </row>
    <row r="58" spans="1:23" ht="15.75">
      <c r="A58" s="118"/>
      <c r="B58" s="146"/>
      <c r="C58" s="279" t="s">
        <v>331</v>
      </c>
      <c r="D58" s="195">
        <v>0</v>
      </c>
      <c r="E58" s="195">
        <v>0</v>
      </c>
      <c r="F58" s="195">
        <v>0</v>
      </c>
      <c r="G58" s="195">
        <v>0</v>
      </c>
      <c r="H58" s="195">
        <v>-36425</v>
      </c>
      <c r="I58" s="195">
        <v>0</v>
      </c>
      <c r="J58" s="195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5">
        <v>0</v>
      </c>
      <c r="Q58" s="195">
        <v>0</v>
      </c>
      <c r="R58" s="197" t="s">
        <v>351</v>
      </c>
      <c r="S58" s="42"/>
      <c r="W58" s="26"/>
    </row>
    <row r="59" spans="1:23" ht="15.75">
      <c r="A59" s="118"/>
      <c r="B59" s="146"/>
      <c r="C59" s="279" t="s">
        <v>332</v>
      </c>
      <c r="D59" s="195">
        <v>0</v>
      </c>
      <c r="E59" s="195">
        <v>0</v>
      </c>
      <c r="F59" s="195">
        <v>0</v>
      </c>
      <c r="G59" s="195">
        <v>0</v>
      </c>
      <c r="H59" s="195">
        <v>0</v>
      </c>
      <c r="I59" s="195">
        <v>94139</v>
      </c>
      <c r="J59" s="195">
        <v>-78825</v>
      </c>
      <c r="K59" s="195">
        <v>-9289</v>
      </c>
      <c r="L59" s="195">
        <v>-5923</v>
      </c>
      <c r="M59" s="195">
        <v>0</v>
      </c>
      <c r="N59" s="195">
        <v>0</v>
      </c>
      <c r="O59" s="195">
        <v>0</v>
      </c>
      <c r="P59" s="195">
        <v>0</v>
      </c>
      <c r="Q59" s="195">
        <v>0</v>
      </c>
      <c r="R59" s="197" t="s">
        <v>352</v>
      </c>
      <c r="S59" s="42"/>
      <c r="W59" s="26"/>
    </row>
    <row r="60" spans="1:23" ht="15.75">
      <c r="A60" s="118" t="s">
        <v>54</v>
      </c>
      <c r="B60" s="146"/>
      <c r="C60" s="279" t="s">
        <v>333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10101</v>
      </c>
      <c r="J60" s="195">
        <v>-16491</v>
      </c>
      <c r="K60" s="195">
        <v>-6301</v>
      </c>
      <c r="L60" s="195">
        <v>0</v>
      </c>
      <c r="M60" s="195">
        <v>0</v>
      </c>
      <c r="N60" s="195">
        <v>0</v>
      </c>
      <c r="O60" s="195">
        <v>0</v>
      </c>
      <c r="P60" s="195">
        <v>0</v>
      </c>
      <c r="Q60" s="195">
        <v>0</v>
      </c>
      <c r="R60" s="197" t="s">
        <v>353</v>
      </c>
      <c r="S60" s="42"/>
      <c r="W60" s="26"/>
    </row>
    <row r="61" spans="1:23" ht="15.75">
      <c r="A61" s="118" t="s">
        <v>55</v>
      </c>
      <c r="B61" s="146"/>
      <c r="C61" s="279" t="s">
        <v>334</v>
      </c>
      <c r="D61" s="195">
        <v>0</v>
      </c>
      <c r="E61" s="195">
        <v>0</v>
      </c>
      <c r="F61" s="195">
        <v>0</v>
      </c>
      <c r="G61" s="195">
        <v>0</v>
      </c>
      <c r="H61" s="195">
        <v>0</v>
      </c>
      <c r="I61" s="195">
        <v>0</v>
      </c>
      <c r="J61" s="195">
        <v>-3600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5">
        <v>0</v>
      </c>
      <c r="R61" s="197" t="s">
        <v>354</v>
      </c>
      <c r="S61" s="42"/>
      <c r="W61" s="26"/>
    </row>
    <row r="62" spans="1:23" ht="15.75">
      <c r="A62" s="118" t="s">
        <v>56</v>
      </c>
      <c r="B62" s="146"/>
      <c r="C62" s="279" t="s">
        <v>335</v>
      </c>
      <c r="D62" s="195">
        <v>0</v>
      </c>
      <c r="E62" s="195">
        <v>0</v>
      </c>
      <c r="F62" s="195">
        <v>0</v>
      </c>
      <c r="G62" s="195">
        <v>0</v>
      </c>
      <c r="H62" s="195">
        <v>0</v>
      </c>
      <c r="I62" s="195">
        <v>0</v>
      </c>
      <c r="J62" s="195">
        <v>-3000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7" t="s">
        <v>355</v>
      </c>
      <c r="S62" s="42"/>
      <c r="W62" s="26"/>
    </row>
    <row r="63" spans="1:23" ht="15.75">
      <c r="A63" s="118"/>
      <c r="B63" s="146"/>
      <c r="C63" s="279" t="s">
        <v>336</v>
      </c>
      <c r="D63" s="195">
        <v>-67700</v>
      </c>
      <c r="E63" s="195">
        <v>0</v>
      </c>
      <c r="F63" s="195">
        <v>0</v>
      </c>
      <c r="G63" s="195">
        <v>0</v>
      </c>
      <c r="H63" s="195">
        <v>0</v>
      </c>
      <c r="I63" s="195">
        <v>0</v>
      </c>
      <c r="J63" s="195">
        <v>4151</v>
      </c>
      <c r="K63" s="195">
        <v>0</v>
      </c>
      <c r="L63" s="195">
        <v>0</v>
      </c>
      <c r="M63" s="195">
        <v>0</v>
      </c>
      <c r="N63" s="195">
        <v>0</v>
      </c>
      <c r="O63" s="195">
        <v>0</v>
      </c>
      <c r="P63" s="195">
        <v>0</v>
      </c>
      <c r="Q63" s="195">
        <v>0</v>
      </c>
      <c r="R63" s="197" t="s">
        <v>356</v>
      </c>
      <c r="S63" s="42"/>
      <c r="W63" s="26"/>
    </row>
    <row r="64" spans="1:23" ht="18" customHeight="1">
      <c r="A64" s="118"/>
      <c r="B64" s="146"/>
      <c r="C64" s="279" t="s">
        <v>337</v>
      </c>
      <c r="D64" s="195">
        <v>0</v>
      </c>
      <c r="E64" s="195">
        <v>0</v>
      </c>
      <c r="F64" s="195">
        <v>0</v>
      </c>
      <c r="G64" s="195">
        <v>0</v>
      </c>
      <c r="H64" s="195">
        <v>0</v>
      </c>
      <c r="I64" s="195">
        <v>0</v>
      </c>
      <c r="J64" s="195">
        <v>0</v>
      </c>
      <c r="K64" s="195">
        <v>-110</v>
      </c>
      <c r="L64" s="195">
        <v>0</v>
      </c>
      <c r="M64" s="195">
        <v>0</v>
      </c>
      <c r="N64" s="195">
        <v>0</v>
      </c>
      <c r="O64" s="195">
        <v>0</v>
      </c>
      <c r="P64" s="195">
        <v>0</v>
      </c>
      <c r="Q64" s="195">
        <v>0</v>
      </c>
      <c r="R64" s="197" t="s">
        <v>436</v>
      </c>
      <c r="S64" s="42"/>
      <c r="W64" s="26"/>
    </row>
    <row r="65" spans="1:23" ht="17.25" customHeight="1">
      <c r="A65" s="118"/>
      <c r="B65" s="146"/>
      <c r="C65" s="279" t="s">
        <v>338</v>
      </c>
      <c r="D65" s="195">
        <v>0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41983</v>
      </c>
      <c r="M65" s="195">
        <v>166537</v>
      </c>
      <c r="N65" s="195">
        <v>0</v>
      </c>
      <c r="O65" s="195">
        <v>268696</v>
      </c>
      <c r="P65" s="195">
        <v>67790</v>
      </c>
      <c r="Q65" s="195">
        <v>0</v>
      </c>
      <c r="R65" s="198" t="s">
        <v>357</v>
      </c>
      <c r="S65" s="42"/>
      <c r="W65" s="26"/>
    </row>
    <row r="66" spans="1:23" ht="15.75" customHeight="1">
      <c r="A66" s="118"/>
      <c r="B66" s="146"/>
      <c r="C66" s="279" t="s">
        <v>339</v>
      </c>
      <c r="D66" s="195">
        <v>0</v>
      </c>
      <c r="E66" s="195">
        <v>0</v>
      </c>
      <c r="F66" s="195">
        <v>0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-35620</v>
      </c>
      <c r="M66" s="195">
        <v>-4812</v>
      </c>
      <c r="N66" s="195">
        <v>0</v>
      </c>
      <c r="O66" s="195">
        <v>-46060</v>
      </c>
      <c r="P66" s="195">
        <v>0</v>
      </c>
      <c r="Q66" s="195">
        <v>0</v>
      </c>
      <c r="R66" s="450" t="s">
        <v>491</v>
      </c>
      <c r="S66" s="42"/>
      <c r="W66" s="26"/>
    </row>
    <row r="67" spans="1:23" ht="16.5" customHeight="1">
      <c r="A67" s="118"/>
      <c r="B67" s="146"/>
      <c r="C67" s="279" t="s">
        <v>340</v>
      </c>
      <c r="D67" s="195">
        <v>0</v>
      </c>
      <c r="E67" s="195">
        <v>0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28877</v>
      </c>
      <c r="N67" s="195">
        <v>0</v>
      </c>
      <c r="O67" s="195">
        <v>0</v>
      </c>
      <c r="P67" s="195">
        <v>0</v>
      </c>
      <c r="Q67" s="195">
        <v>0</v>
      </c>
      <c r="R67" s="450" t="s">
        <v>358</v>
      </c>
      <c r="S67" s="42"/>
      <c r="W67" s="26"/>
    </row>
    <row r="68" spans="1:23" ht="15.75">
      <c r="A68" s="118"/>
      <c r="B68" s="146"/>
      <c r="C68" s="279" t="s">
        <v>488</v>
      </c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-10670</v>
      </c>
      <c r="N68" s="195">
        <v>0</v>
      </c>
      <c r="O68" s="195">
        <v>0</v>
      </c>
      <c r="P68" s="195">
        <v>0</v>
      </c>
      <c r="Q68" s="195">
        <v>0</v>
      </c>
      <c r="R68" s="197" t="s">
        <v>359</v>
      </c>
      <c r="S68" s="42"/>
      <c r="W68" s="26"/>
    </row>
    <row r="69" spans="1:23" ht="15.75">
      <c r="A69" s="118"/>
      <c r="B69" s="146"/>
      <c r="C69" s="279" t="s">
        <v>489</v>
      </c>
      <c r="D69" s="195">
        <v>0</v>
      </c>
      <c r="E69" s="195">
        <v>0</v>
      </c>
      <c r="F69" s="195">
        <v>0</v>
      </c>
      <c r="G69" s="195">
        <v>0</v>
      </c>
      <c r="H69" s="195">
        <v>0</v>
      </c>
      <c r="I69" s="195">
        <v>0</v>
      </c>
      <c r="J69" s="195">
        <v>0</v>
      </c>
      <c r="K69" s="195">
        <v>0</v>
      </c>
      <c r="L69" s="195">
        <v>0</v>
      </c>
      <c r="M69" s="195">
        <v>-1519</v>
      </c>
      <c r="N69" s="195">
        <v>0</v>
      </c>
      <c r="O69" s="195">
        <v>0</v>
      </c>
      <c r="P69" s="195">
        <v>0</v>
      </c>
      <c r="Q69" s="195">
        <v>0</v>
      </c>
      <c r="R69" s="198" t="s">
        <v>360</v>
      </c>
      <c r="S69" s="42"/>
      <c r="W69" s="26"/>
    </row>
    <row r="70" spans="1:23" ht="15.75">
      <c r="A70" s="118"/>
      <c r="B70" s="146"/>
      <c r="C70" s="279" t="s">
        <v>490</v>
      </c>
      <c r="D70" s="195">
        <v>0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5">
        <v>0</v>
      </c>
      <c r="N70" s="195">
        <v>1722</v>
      </c>
      <c r="O70" s="195">
        <v>0</v>
      </c>
      <c r="P70" s="195">
        <v>0</v>
      </c>
      <c r="Q70" s="195">
        <v>0</v>
      </c>
      <c r="R70" s="198" t="s">
        <v>487</v>
      </c>
      <c r="S70" s="42"/>
      <c r="W70" s="26"/>
    </row>
    <row r="71" spans="1:23" ht="15.75">
      <c r="A71" s="118"/>
      <c r="B71" s="146"/>
      <c r="C71" s="279" t="s">
        <v>497</v>
      </c>
      <c r="D71" s="195">
        <v>0</v>
      </c>
      <c r="E71" s="195">
        <v>0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-17799</v>
      </c>
      <c r="P71" s="195">
        <v>0</v>
      </c>
      <c r="Q71" s="195">
        <v>0</v>
      </c>
      <c r="R71" s="431" t="s">
        <v>492</v>
      </c>
      <c r="S71" s="42"/>
      <c r="W71" s="26"/>
    </row>
    <row r="72" spans="1:23" ht="15.75">
      <c r="A72" s="118"/>
      <c r="B72" s="146"/>
      <c r="C72" s="279" t="s">
        <v>498</v>
      </c>
      <c r="D72" s="195">
        <v>0</v>
      </c>
      <c r="E72" s="195">
        <v>0</v>
      </c>
      <c r="F72" s="195"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-101925</v>
      </c>
      <c r="P72" s="195">
        <v>-74023</v>
      </c>
      <c r="Q72" s="195">
        <v>-6835</v>
      </c>
      <c r="R72" s="432" t="s">
        <v>493</v>
      </c>
      <c r="S72" s="42"/>
      <c r="W72" s="26"/>
    </row>
    <row r="73" spans="1:23" ht="15.75">
      <c r="A73" s="118"/>
      <c r="B73" s="146"/>
      <c r="C73" s="279" t="s">
        <v>499</v>
      </c>
      <c r="D73" s="195">
        <v>0</v>
      </c>
      <c r="E73" s="195">
        <v>0</v>
      </c>
      <c r="F73" s="195">
        <v>0</v>
      </c>
      <c r="G73" s="195">
        <v>0</v>
      </c>
      <c r="H73" s="195">
        <v>0</v>
      </c>
      <c r="I73" s="195">
        <v>0</v>
      </c>
      <c r="J73" s="195"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-11975</v>
      </c>
      <c r="P73" s="195">
        <v>-11015</v>
      </c>
      <c r="Q73" s="195">
        <v>-1307</v>
      </c>
      <c r="R73" s="432" t="s">
        <v>513</v>
      </c>
      <c r="S73" s="42"/>
      <c r="W73" s="26"/>
    </row>
    <row r="74" spans="1:23" ht="15.75">
      <c r="A74" s="118"/>
      <c r="B74" s="146"/>
      <c r="C74" s="279" t="s">
        <v>500</v>
      </c>
      <c r="D74" s="195">
        <v>0</v>
      </c>
      <c r="E74" s="195">
        <v>0</v>
      </c>
      <c r="F74" s="195"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  <c r="M74" s="195">
        <v>0</v>
      </c>
      <c r="N74" s="195">
        <v>0</v>
      </c>
      <c r="O74" s="195">
        <v>-5382</v>
      </c>
      <c r="P74" s="195">
        <v>-1613</v>
      </c>
      <c r="Q74" s="195">
        <v>0</v>
      </c>
      <c r="R74" s="432" t="s">
        <v>494</v>
      </c>
      <c r="S74" s="42"/>
      <c r="W74" s="26"/>
    </row>
    <row r="75" spans="1:23" ht="15.75">
      <c r="A75" s="118"/>
      <c r="B75" s="146"/>
      <c r="C75" s="279" t="s">
        <v>503</v>
      </c>
      <c r="D75" s="195">
        <v>0</v>
      </c>
      <c r="E75" s="195">
        <v>0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0</v>
      </c>
      <c r="P75" s="195">
        <v>0</v>
      </c>
      <c r="Q75" s="195">
        <v>-102500</v>
      </c>
      <c r="R75" s="432" t="s">
        <v>514</v>
      </c>
      <c r="S75" s="42"/>
      <c r="W75" s="26"/>
    </row>
    <row r="76" spans="1:23" ht="15.75">
      <c r="A76" s="118"/>
      <c r="B76" s="146"/>
      <c r="C76" s="279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451"/>
      <c r="S76" s="42"/>
      <c r="W76" s="26"/>
    </row>
    <row r="77" spans="1:23" ht="16.5" thickBot="1">
      <c r="A77" s="108"/>
      <c r="B77" s="146"/>
      <c r="C77" s="46"/>
      <c r="D77" s="47"/>
      <c r="E77" s="48"/>
      <c r="F77" s="48"/>
      <c r="G77" s="48"/>
      <c r="H77" s="48"/>
      <c r="I77" s="48"/>
      <c r="J77" s="48"/>
      <c r="K77" s="48"/>
      <c r="L77" s="48"/>
      <c r="M77" s="181"/>
      <c r="N77" s="181"/>
      <c r="O77" s="181"/>
      <c r="P77" s="106"/>
      <c r="Q77" s="106"/>
      <c r="R77" s="156"/>
      <c r="S77" s="42"/>
      <c r="W77" s="26"/>
    </row>
    <row r="78" spans="1:23" ht="17.25" thickBot="1" thickTop="1">
      <c r="A78" s="118" t="s">
        <v>51</v>
      </c>
      <c r="B78" s="146"/>
      <c r="C78" s="283" t="s">
        <v>341</v>
      </c>
      <c r="D78" s="348">
        <f aca="true" t="shared" si="1" ref="D78:Q78">D8+D11+D25+D27+D34+D43+D48</f>
        <v>-510051</v>
      </c>
      <c r="E78" s="348">
        <f t="shared" si="1"/>
        <v>-379705</v>
      </c>
      <c r="F78" s="348">
        <f t="shared" si="1"/>
        <v>-524744</v>
      </c>
      <c r="G78" s="348">
        <f t="shared" si="1"/>
        <v>-752132.6090909091</v>
      </c>
      <c r="H78" s="348">
        <f t="shared" si="1"/>
        <v>-610648</v>
      </c>
      <c r="I78" s="348">
        <f t="shared" si="1"/>
        <v>-347703</v>
      </c>
      <c r="J78" s="348">
        <f t="shared" si="1"/>
        <v>-707359</v>
      </c>
      <c r="K78" s="348">
        <f t="shared" si="1"/>
        <v>-1336587</v>
      </c>
      <c r="L78" s="348">
        <f t="shared" si="1"/>
        <v>-1094078</v>
      </c>
      <c r="M78" s="191">
        <f t="shared" si="1"/>
        <v>-1217037</v>
      </c>
      <c r="N78" s="191">
        <f t="shared" si="1"/>
        <v>-1586040</v>
      </c>
      <c r="O78" s="191">
        <f t="shared" si="1"/>
        <v>-2410808</v>
      </c>
      <c r="P78" s="191">
        <f t="shared" si="1"/>
        <v>-1433207</v>
      </c>
      <c r="Q78" s="191">
        <f t="shared" si="1"/>
        <v>-928289</v>
      </c>
      <c r="R78" s="158"/>
      <c r="S78" s="41"/>
      <c r="W78" s="26"/>
    </row>
    <row r="79" spans="1:19" ht="16.5" thickTop="1">
      <c r="A79" s="105"/>
      <c r="B79" s="146"/>
      <c r="C79" s="284" t="s">
        <v>342</v>
      </c>
      <c r="D79" s="39"/>
      <c r="E79" s="39"/>
      <c r="F79" s="39"/>
      <c r="G79" s="51"/>
      <c r="H79" s="51"/>
      <c r="I79" s="51"/>
      <c r="J79" s="51"/>
      <c r="K79" s="51"/>
      <c r="L79" s="51"/>
      <c r="M79" s="51"/>
      <c r="N79" s="51"/>
      <c r="O79" s="39"/>
      <c r="P79" s="39"/>
      <c r="Q79" s="39"/>
      <c r="R79" s="42"/>
      <c r="S79" s="26"/>
    </row>
    <row r="80" spans="1:19" ht="9" customHeight="1">
      <c r="A80" s="105"/>
      <c r="B80" s="146"/>
      <c r="C80" s="285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2"/>
      <c r="S80" s="26"/>
    </row>
    <row r="81" spans="1:19" ht="15.75">
      <c r="A81" s="105"/>
      <c r="B81" s="146"/>
      <c r="C81" s="351" t="s">
        <v>433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2"/>
      <c r="S81" s="26"/>
    </row>
    <row r="82" spans="1:19" ht="15.75">
      <c r="A82" s="105"/>
      <c r="B82" s="146"/>
      <c r="C82" s="286" t="s">
        <v>343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2"/>
      <c r="S82" s="26"/>
    </row>
    <row r="83" spans="1:20" ht="12" customHeight="1" thickBot="1">
      <c r="A83" s="111"/>
      <c r="B83" s="147"/>
      <c r="C83" s="65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4"/>
      <c r="T83" s="26"/>
    </row>
    <row r="84" ht="15.75" thickTop="1"/>
    <row r="86" spans="1:18" ht="15">
      <c r="A86" s="143"/>
      <c r="B86" s="354"/>
      <c r="C86" s="113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5.75">
      <c r="A87" s="143"/>
      <c r="B87" s="355"/>
      <c r="C87" s="13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57"/>
      <c r="P87" s="57"/>
      <c r="Q87" s="57"/>
      <c r="R87" s="57"/>
    </row>
    <row r="88" spans="1:18" ht="15.75">
      <c r="A88" s="143"/>
      <c r="B88" s="355"/>
      <c r="C88" s="13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57"/>
      <c r="P88" s="57"/>
      <c r="Q88" s="57"/>
      <c r="R88" s="57"/>
    </row>
    <row r="89" spans="1:18" ht="15.75">
      <c r="A89" s="143"/>
      <c r="B89" s="355"/>
      <c r="C89" s="13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57"/>
      <c r="P89" s="57"/>
      <c r="Q89" s="57"/>
      <c r="R89" s="57"/>
    </row>
    <row r="90" spans="1:18" ht="15.75">
      <c r="A90" s="143"/>
      <c r="B90" s="356"/>
      <c r="C90" s="134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57"/>
      <c r="P90" s="57"/>
      <c r="Q90" s="57"/>
      <c r="R90" s="57"/>
    </row>
    <row r="91" spans="1:18" ht="15.75">
      <c r="A91" s="143"/>
      <c r="B91" s="355"/>
      <c r="C91" s="134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57"/>
      <c r="P91" s="57"/>
      <c r="Q91" s="57"/>
      <c r="R91" s="57"/>
    </row>
    <row r="92" ht="15">
      <c r="A92" s="143"/>
    </row>
    <row r="93" ht="15">
      <c r="A93" s="143"/>
    </row>
    <row r="94" ht="15">
      <c r="A94" s="143"/>
    </row>
    <row r="95" ht="15">
      <c r="A95" s="143"/>
    </row>
    <row r="96" ht="15">
      <c r="A96" s="143"/>
    </row>
    <row r="97" ht="15">
      <c r="A97" s="55"/>
    </row>
    <row r="98" ht="15">
      <c r="A98" s="55"/>
    </row>
    <row r="99" ht="15">
      <c r="A99" s="55"/>
    </row>
    <row r="100" ht="15">
      <c r="A100" s="5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2"/>
  <sheetViews>
    <sheetView showGridLines="0" defaultGridColor="0" zoomScale="75" zoomScaleNormal="75" zoomScalePageLayoutView="0" colorId="22" workbookViewId="0" topLeftCell="B1">
      <selection activeCell="Q27" sqref="Q27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445312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72.777343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1" spans="1:20" ht="18">
      <c r="A1" s="51"/>
      <c r="B1" s="115"/>
      <c r="C1" s="288" t="s">
        <v>373</v>
      </c>
      <c r="D1" s="24"/>
      <c r="T1" s="26"/>
    </row>
    <row r="2" spans="1:19" ht="11.25" customHeight="1" thickBot="1">
      <c r="A2" s="51"/>
      <c r="B2" s="115"/>
      <c r="C2" s="288"/>
      <c r="D2" s="27"/>
      <c r="S2" s="26"/>
    </row>
    <row r="3" spans="1:20" ht="16.5" thickTop="1">
      <c r="A3" s="116"/>
      <c r="B3" s="117"/>
      <c r="C3" s="28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6"/>
    </row>
    <row r="4" spans="1:24" ht="18.75">
      <c r="A4" s="118"/>
      <c r="B4" s="75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330"/>
      <c r="Q4" s="330"/>
      <c r="R4" s="182"/>
      <c r="S4" s="33"/>
      <c r="X4" s="26"/>
    </row>
    <row r="5" spans="1:24" ht="15.75">
      <c r="A5" s="118"/>
      <c r="B5" s="75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34">
        <v>2007</v>
      </c>
      <c r="Q5" s="34">
        <v>2008</v>
      </c>
      <c r="R5" s="119"/>
      <c r="S5" s="33"/>
      <c r="X5" s="26"/>
    </row>
    <row r="6" spans="1:24" ht="15.75">
      <c r="A6" s="118"/>
      <c r="B6" s="75"/>
      <c r="C6" s="342" t="str">
        <f>+Fedőlap!$E$15</f>
        <v>Dátum: 2013.04.11.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8"/>
      <c r="S6" s="33"/>
      <c r="X6" s="26"/>
    </row>
    <row r="7" spans="1:24" ht="10.5" customHeight="1" thickBot="1">
      <c r="A7" s="118"/>
      <c r="B7" s="75"/>
      <c r="C7" s="275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40"/>
      <c r="S7" s="33"/>
      <c r="X7" s="26"/>
    </row>
    <row r="8" spans="1:24" ht="17.25" thickBot="1" thickTop="1">
      <c r="A8" s="118" t="s">
        <v>64</v>
      </c>
      <c r="B8" s="75"/>
      <c r="C8" s="359" t="s">
        <v>374</v>
      </c>
      <c r="D8" s="348" t="s">
        <v>275</v>
      </c>
      <c r="E8" s="348" t="s">
        <v>275</v>
      </c>
      <c r="F8" s="348" t="s">
        <v>275</v>
      </c>
      <c r="G8" s="348" t="s">
        <v>275</v>
      </c>
      <c r="H8" s="348" t="s">
        <v>275</v>
      </c>
      <c r="I8" s="348" t="s">
        <v>275</v>
      </c>
      <c r="J8" s="348" t="s">
        <v>275</v>
      </c>
      <c r="K8" s="348" t="s">
        <v>275</v>
      </c>
      <c r="L8" s="348" t="s">
        <v>275</v>
      </c>
      <c r="M8" s="191" t="s">
        <v>275</v>
      </c>
      <c r="N8" s="191" t="s">
        <v>275</v>
      </c>
      <c r="O8" s="191" t="s">
        <v>275</v>
      </c>
      <c r="P8" s="191" t="s">
        <v>275</v>
      </c>
      <c r="Q8" s="191" t="s">
        <v>275</v>
      </c>
      <c r="R8" s="174"/>
      <c r="S8" s="41"/>
      <c r="X8" s="26"/>
    </row>
    <row r="9" spans="1:24" ht="16.5" thickTop="1">
      <c r="A9" s="118"/>
      <c r="B9" s="75"/>
      <c r="C9" s="349" t="s">
        <v>430</v>
      </c>
      <c r="D9" s="350" t="s">
        <v>275</v>
      </c>
      <c r="E9" s="350" t="s">
        <v>275</v>
      </c>
      <c r="F9" s="350" t="s">
        <v>275</v>
      </c>
      <c r="G9" s="350" t="s">
        <v>275</v>
      </c>
      <c r="H9" s="350" t="s">
        <v>275</v>
      </c>
      <c r="I9" s="350" t="s">
        <v>275</v>
      </c>
      <c r="J9" s="350" t="s">
        <v>275</v>
      </c>
      <c r="K9" s="350" t="s">
        <v>275</v>
      </c>
      <c r="L9" s="350" t="s">
        <v>275</v>
      </c>
      <c r="M9" s="350" t="s">
        <v>275</v>
      </c>
      <c r="N9" s="350" t="s">
        <v>275</v>
      </c>
      <c r="O9" s="350" t="s">
        <v>275</v>
      </c>
      <c r="P9" s="350" t="s">
        <v>275</v>
      </c>
      <c r="Q9" s="350" t="s">
        <v>275</v>
      </c>
      <c r="R9" s="321"/>
      <c r="S9" s="42"/>
      <c r="X9" s="26"/>
    </row>
    <row r="10" spans="1:24" ht="9.75" customHeight="1">
      <c r="A10" s="118"/>
      <c r="B10" s="75"/>
      <c r="C10" s="276"/>
      <c r="D10" s="43"/>
      <c r="E10" s="44"/>
      <c r="F10" s="44"/>
      <c r="G10" s="44"/>
      <c r="H10" s="44"/>
      <c r="I10" s="44"/>
      <c r="J10" s="44"/>
      <c r="K10" s="44"/>
      <c r="L10" s="59"/>
      <c r="M10" s="59"/>
      <c r="N10" s="59"/>
      <c r="O10" s="59"/>
      <c r="P10" s="59"/>
      <c r="Q10" s="59"/>
      <c r="R10" s="155"/>
      <c r="S10" s="42"/>
      <c r="X10" s="26"/>
    </row>
    <row r="11" spans="1:24" ht="15.75">
      <c r="A11" s="118" t="s">
        <v>65</v>
      </c>
      <c r="B11" s="140"/>
      <c r="C11" s="277" t="s">
        <v>310</v>
      </c>
      <c r="D11" s="150" t="s">
        <v>275</v>
      </c>
      <c r="E11" s="150" t="s">
        <v>275</v>
      </c>
      <c r="F11" s="150" t="s">
        <v>275</v>
      </c>
      <c r="G11" s="150" t="s">
        <v>275</v>
      </c>
      <c r="H11" s="150" t="s">
        <v>275</v>
      </c>
      <c r="I11" s="150" t="s">
        <v>275</v>
      </c>
      <c r="J11" s="150" t="s">
        <v>275</v>
      </c>
      <c r="K11" s="150" t="s">
        <v>275</v>
      </c>
      <c r="L11" s="150" t="s">
        <v>275</v>
      </c>
      <c r="M11" s="149" t="s">
        <v>275</v>
      </c>
      <c r="N11" s="149" t="s">
        <v>275</v>
      </c>
      <c r="O11" s="149" t="s">
        <v>275</v>
      </c>
      <c r="P11" s="149" t="s">
        <v>275</v>
      </c>
      <c r="Q11" s="149" t="s">
        <v>275</v>
      </c>
      <c r="R11" s="156"/>
      <c r="S11" s="42"/>
      <c r="X11" s="26"/>
    </row>
    <row r="12" spans="1:24" ht="15.75">
      <c r="A12" s="118" t="s">
        <v>66</v>
      </c>
      <c r="B12" s="75"/>
      <c r="C12" s="280" t="s">
        <v>375</v>
      </c>
      <c r="D12" s="150" t="s">
        <v>275</v>
      </c>
      <c r="E12" s="150" t="s">
        <v>275</v>
      </c>
      <c r="F12" s="150" t="s">
        <v>275</v>
      </c>
      <c r="G12" s="150" t="s">
        <v>275</v>
      </c>
      <c r="H12" s="150" t="s">
        <v>275</v>
      </c>
      <c r="I12" s="150" t="s">
        <v>275</v>
      </c>
      <c r="J12" s="150" t="s">
        <v>275</v>
      </c>
      <c r="K12" s="150" t="s">
        <v>275</v>
      </c>
      <c r="L12" s="150" t="s">
        <v>275</v>
      </c>
      <c r="M12" s="149" t="s">
        <v>275</v>
      </c>
      <c r="N12" s="149" t="s">
        <v>275</v>
      </c>
      <c r="O12" s="149" t="s">
        <v>275</v>
      </c>
      <c r="P12" s="149" t="s">
        <v>275</v>
      </c>
      <c r="Q12" s="149" t="s">
        <v>275</v>
      </c>
      <c r="R12" s="156"/>
      <c r="S12" s="42"/>
      <c r="X12" s="26"/>
    </row>
    <row r="13" spans="1:24" ht="15.75">
      <c r="A13" s="118" t="s">
        <v>67</v>
      </c>
      <c r="B13" s="75"/>
      <c r="C13" s="280" t="s">
        <v>376</v>
      </c>
      <c r="D13" s="150" t="s">
        <v>275</v>
      </c>
      <c r="E13" s="150" t="s">
        <v>275</v>
      </c>
      <c r="F13" s="150" t="s">
        <v>275</v>
      </c>
      <c r="G13" s="150" t="s">
        <v>275</v>
      </c>
      <c r="H13" s="150" t="s">
        <v>275</v>
      </c>
      <c r="I13" s="150" t="s">
        <v>275</v>
      </c>
      <c r="J13" s="150" t="s">
        <v>275</v>
      </c>
      <c r="K13" s="150" t="s">
        <v>275</v>
      </c>
      <c r="L13" s="150" t="s">
        <v>275</v>
      </c>
      <c r="M13" s="149" t="s">
        <v>275</v>
      </c>
      <c r="N13" s="149" t="s">
        <v>275</v>
      </c>
      <c r="O13" s="149" t="s">
        <v>275</v>
      </c>
      <c r="P13" s="149" t="s">
        <v>275</v>
      </c>
      <c r="Q13" s="149" t="s">
        <v>275</v>
      </c>
      <c r="R13" s="156"/>
      <c r="S13" s="42"/>
      <c r="X13" s="26"/>
    </row>
    <row r="14" spans="1:24" ht="15.75">
      <c r="A14" s="118" t="s">
        <v>68</v>
      </c>
      <c r="B14" s="75"/>
      <c r="C14" s="280" t="s">
        <v>377</v>
      </c>
      <c r="D14" s="150" t="s">
        <v>275</v>
      </c>
      <c r="E14" s="150" t="s">
        <v>275</v>
      </c>
      <c r="F14" s="150" t="s">
        <v>275</v>
      </c>
      <c r="G14" s="150" t="s">
        <v>275</v>
      </c>
      <c r="H14" s="150" t="s">
        <v>275</v>
      </c>
      <c r="I14" s="150" t="s">
        <v>275</v>
      </c>
      <c r="J14" s="150" t="s">
        <v>275</v>
      </c>
      <c r="K14" s="150" t="s">
        <v>275</v>
      </c>
      <c r="L14" s="150" t="s">
        <v>275</v>
      </c>
      <c r="M14" s="149" t="s">
        <v>275</v>
      </c>
      <c r="N14" s="149" t="s">
        <v>275</v>
      </c>
      <c r="O14" s="149" t="s">
        <v>275</v>
      </c>
      <c r="P14" s="149" t="s">
        <v>275</v>
      </c>
      <c r="Q14" s="149" t="s">
        <v>275</v>
      </c>
      <c r="R14" s="156"/>
      <c r="S14" s="42"/>
      <c r="X14" s="26"/>
    </row>
    <row r="15" spans="1:24" ht="15.75">
      <c r="A15" s="118"/>
      <c r="B15" s="75"/>
      <c r="C15" s="344" t="s">
        <v>429</v>
      </c>
      <c r="D15" s="150" t="s">
        <v>275</v>
      </c>
      <c r="E15" s="150" t="s">
        <v>275</v>
      </c>
      <c r="F15" s="150" t="s">
        <v>275</v>
      </c>
      <c r="G15" s="150" t="s">
        <v>275</v>
      </c>
      <c r="H15" s="150" t="s">
        <v>275</v>
      </c>
      <c r="I15" s="150" t="s">
        <v>275</v>
      </c>
      <c r="J15" s="150" t="s">
        <v>275</v>
      </c>
      <c r="K15" s="150" t="s">
        <v>275</v>
      </c>
      <c r="L15" s="150" t="s">
        <v>275</v>
      </c>
      <c r="M15" s="150" t="s">
        <v>275</v>
      </c>
      <c r="N15" s="150" t="s">
        <v>275</v>
      </c>
      <c r="O15" s="150" t="s">
        <v>275</v>
      </c>
      <c r="P15" s="150" t="s">
        <v>275</v>
      </c>
      <c r="Q15" s="150" t="s">
        <v>275</v>
      </c>
      <c r="R15" s="156"/>
      <c r="S15" s="42"/>
      <c r="X15" s="26"/>
    </row>
    <row r="16" spans="1:24" ht="15.75">
      <c r="A16" s="118" t="s">
        <v>79</v>
      </c>
      <c r="B16" s="75"/>
      <c r="C16" s="279" t="s">
        <v>316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7"/>
      <c r="S16" s="42"/>
      <c r="X16" s="26"/>
    </row>
    <row r="17" spans="1:24" ht="15.75">
      <c r="A17" s="118" t="s">
        <v>80</v>
      </c>
      <c r="B17" s="75"/>
      <c r="C17" s="279" t="s">
        <v>317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7"/>
      <c r="S17" s="42"/>
      <c r="X17" s="26"/>
    </row>
    <row r="18" spans="1:24" ht="15.75">
      <c r="A18" s="118"/>
      <c r="B18" s="75"/>
      <c r="C18" s="291"/>
      <c r="D18" s="47"/>
      <c r="E18" s="48"/>
      <c r="F18" s="48"/>
      <c r="G18" s="48"/>
      <c r="H18" s="48"/>
      <c r="I18" s="48"/>
      <c r="J18" s="48"/>
      <c r="K18" s="48"/>
      <c r="L18" s="59"/>
      <c r="M18" s="59"/>
      <c r="N18" s="59"/>
      <c r="O18" s="59"/>
      <c r="P18" s="59"/>
      <c r="Q18" s="59"/>
      <c r="R18" s="156"/>
      <c r="S18" s="42"/>
      <c r="X18" s="26"/>
    </row>
    <row r="19" spans="1:24" ht="15.75">
      <c r="A19" s="118" t="s">
        <v>69</v>
      </c>
      <c r="B19" s="75"/>
      <c r="C19" s="280" t="s">
        <v>378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150" t="s">
        <v>275</v>
      </c>
      <c r="M19" s="149" t="s">
        <v>275</v>
      </c>
      <c r="N19" s="149" t="s">
        <v>275</v>
      </c>
      <c r="O19" s="149" t="s">
        <v>275</v>
      </c>
      <c r="P19" s="149" t="s">
        <v>275</v>
      </c>
      <c r="Q19" s="149" t="s">
        <v>275</v>
      </c>
      <c r="R19" s="156"/>
      <c r="S19" s="42"/>
      <c r="X19" s="26"/>
    </row>
    <row r="20" spans="1:24" ht="15.75">
      <c r="A20" s="118" t="s">
        <v>81</v>
      </c>
      <c r="B20" s="75"/>
      <c r="C20" s="279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7"/>
      <c r="S20" s="42"/>
      <c r="X20" s="26"/>
    </row>
    <row r="21" spans="1:24" ht="15.75">
      <c r="A21" s="118" t="s">
        <v>262</v>
      </c>
      <c r="B21" s="75"/>
      <c r="C21" s="279" t="s">
        <v>317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7"/>
      <c r="S21" s="42"/>
      <c r="X21" s="26"/>
    </row>
    <row r="22" spans="1:24" ht="15.75">
      <c r="A22" s="79"/>
      <c r="B22" s="75"/>
      <c r="C22" s="291"/>
      <c r="D22" s="47"/>
      <c r="E22" s="48"/>
      <c r="F22" s="48"/>
      <c r="G22" s="48"/>
      <c r="H22" s="48"/>
      <c r="I22" s="48"/>
      <c r="J22" s="48"/>
      <c r="K22" s="48"/>
      <c r="L22" s="59"/>
      <c r="M22" s="59"/>
      <c r="N22" s="59"/>
      <c r="O22" s="59"/>
      <c r="P22" s="59"/>
      <c r="Q22" s="59"/>
      <c r="R22" s="156"/>
      <c r="S22" s="42"/>
      <c r="X22" s="26"/>
    </row>
    <row r="23" spans="1:24" ht="15.75">
      <c r="A23" s="118" t="s">
        <v>70</v>
      </c>
      <c r="B23" s="140"/>
      <c r="C23" s="281" t="s">
        <v>319</v>
      </c>
      <c r="D23" s="150" t="s">
        <v>275</v>
      </c>
      <c r="E23" s="150" t="s">
        <v>275</v>
      </c>
      <c r="F23" s="150" t="s">
        <v>275</v>
      </c>
      <c r="G23" s="150" t="s">
        <v>275</v>
      </c>
      <c r="H23" s="150" t="s">
        <v>275</v>
      </c>
      <c r="I23" s="150" t="s">
        <v>275</v>
      </c>
      <c r="J23" s="150" t="s">
        <v>275</v>
      </c>
      <c r="K23" s="150" t="s">
        <v>275</v>
      </c>
      <c r="L23" s="150" t="s">
        <v>275</v>
      </c>
      <c r="M23" s="149" t="s">
        <v>275</v>
      </c>
      <c r="N23" s="149" t="s">
        <v>275</v>
      </c>
      <c r="O23" s="149" t="s">
        <v>275</v>
      </c>
      <c r="P23" s="149" t="s">
        <v>275</v>
      </c>
      <c r="Q23" s="149" t="s">
        <v>275</v>
      </c>
      <c r="R23" s="156"/>
      <c r="S23" s="42"/>
      <c r="X23" s="26"/>
    </row>
    <row r="24" spans="1:24" ht="15.75">
      <c r="A24" s="118"/>
      <c r="B24" s="75"/>
      <c r="C24" s="291"/>
      <c r="D24" s="47"/>
      <c r="E24" s="48"/>
      <c r="F24" s="48"/>
      <c r="G24" s="48"/>
      <c r="H24" s="48"/>
      <c r="I24" s="48"/>
      <c r="J24" s="48"/>
      <c r="K24" s="48"/>
      <c r="L24" s="59"/>
      <c r="M24" s="59"/>
      <c r="N24" s="59"/>
      <c r="O24" s="59"/>
      <c r="P24" s="59"/>
      <c r="Q24" s="59"/>
      <c r="R24" s="156"/>
      <c r="S24" s="42"/>
      <c r="X24" s="26"/>
    </row>
    <row r="25" spans="1:24" ht="15.75">
      <c r="A25" s="118" t="s">
        <v>71</v>
      </c>
      <c r="B25" s="140"/>
      <c r="C25" s="281" t="s">
        <v>320</v>
      </c>
      <c r="D25" s="150" t="s">
        <v>275</v>
      </c>
      <c r="E25" s="150" t="s">
        <v>275</v>
      </c>
      <c r="F25" s="150" t="s">
        <v>275</v>
      </c>
      <c r="G25" s="150" t="s">
        <v>275</v>
      </c>
      <c r="H25" s="150" t="s">
        <v>275</v>
      </c>
      <c r="I25" s="150" t="s">
        <v>275</v>
      </c>
      <c r="J25" s="150" t="s">
        <v>275</v>
      </c>
      <c r="K25" s="150" t="s">
        <v>275</v>
      </c>
      <c r="L25" s="150" t="s">
        <v>275</v>
      </c>
      <c r="M25" s="149" t="s">
        <v>275</v>
      </c>
      <c r="N25" s="149" t="s">
        <v>275</v>
      </c>
      <c r="O25" s="149" t="s">
        <v>275</v>
      </c>
      <c r="P25" s="149" t="s">
        <v>275</v>
      </c>
      <c r="Q25" s="149" t="s">
        <v>275</v>
      </c>
      <c r="R25" s="156"/>
      <c r="S25" s="42"/>
      <c r="X25" s="26"/>
    </row>
    <row r="26" spans="1:24" ht="15.75">
      <c r="A26" s="118" t="s">
        <v>82</v>
      </c>
      <c r="B26" s="140"/>
      <c r="C26" s="279" t="s">
        <v>316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7"/>
      <c r="S26" s="42"/>
      <c r="X26" s="26"/>
    </row>
    <row r="27" spans="1:24" ht="15.75">
      <c r="A27" s="118" t="s">
        <v>263</v>
      </c>
      <c r="B27" s="140"/>
      <c r="C27" s="279" t="s">
        <v>317</v>
      </c>
      <c r="D27" s="152"/>
      <c r="E27" s="152"/>
      <c r="F27" s="152"/>
      <c r="G27" s="152"/>
      <c r="H27" s="152"/>
      <c r="I27" s="152"/>
      <c r="J27" s="152"/>
      <c r="K27" s="151"/>
      <c r="L27" s="151"/>
      <c r="M27" s="151"/>
      <c r="N27" s="151"/>
      <c r="O27" s="151"/>
      <c r="P27" s="151"/>
      <c r="Q27" s="151"/>
      <c r="R27" s="157"/>
      <c r="S27" s="42"/>
      <c r="X27" s="26"/>
    </row>
    <row r="28" spans="1:24" ht="15.75">
      <c r="A28" s="118" t="s">
        <v>72</v>
      </c>
      <c r="B28" s="140"/>
      <c r="C28" s="281" t="s">
        <v>321</v>
      </c>
      <c r="D28" s="150" t="s">
        <v>275</v>
      </c>
      <c r="E28" s="150" t="s">
        <v>275</v>
      </c>
      <c r="F28" s="150" t="s">
        <v>275</v>
      </c>
      <c r="G28" s="150" t="s">
        <v>275</v>
      </c>
      <c r="H28" s="150" t="s">
        <v>275</v>
      </c>
      <c r="I28" s="150" t="s">
        <v>275</v>
      </c>
      <c r="J28" s="150" t="s">
        <v>275</v>
      </c>
      <c r="K28" s="150" t="s">
        <v>275</v>
      </c>
      <c r="L28" s="150" t="s">
        <v>275</v>
      </c>
      <c r="M28" s="149" t="s">
        <v>275</v>
      </c>
      <c r="N28" s="149" t="s">
        <v>275</v>
      </c>
      <c r="O28" s="149" t="s">
        <v>275</v>
      </c>
      <c r="P28" s="149" t="s">
        <v>275</v>
      </c>
      <c r="Q28" s="149" t="s">
        <v>275</v>
      </c>
      <c r="R28" s="156"/>
      <c r="S28" s="42"/>
      <c r="X28" s="26"/>
    </row>
    <row r="29" spans="1:24" ht="15.75">
      <c r="A29" s="118" t="s">
        <v>83</v>
      </c>
      <c r="B29" s="140"/>
      <c r="C29" s="279" t="s">
        <v>316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7"/>
      <c r="S29" s="42"/>
      <c r="X29" s="26"/>
    </row>
    <row r="30" spans="1:24" ht="15.75">
      <c r="A30" s="118" t="s">
        <v>264</v>
      </c>
      <c r="B30" s="140"/>
      <c r="C30" s="279" t="s">
        <v>317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7"/>
      <c r="S30" s="42"/>
      <c r="X30" s="26"/>
    </row>
    <row r="31" spans="1:24" ht="15.75">
      <c r="A31" s="118"/>
      <c r="B31" s="140"/>
      <c r="C31" s="280"/>
      <c r="D31" s="47"/>
      <c r="E31" s="48"/>
      <c r="F31" s="48"/>
      <c r="G31" s="48"/>
      <c r="H31" s="48"/>
      <c r="I31" s="48"/>
      <c r="J31" s="48"/>
      <c r="K31" s="48"/>
      <c r="L31" s="59"/>
      <c r="M31" s="59"/>
      <c r="N31" s="59"/>
      <c r="O31" s="59"/>
      <c r="P31" s="59"/>
      <c r="Q31" s="59"/>
      <c r="R31" s="156"/>
      <c r="S31" s="42"/>
      <c r="X31" s="26"/>
    </row>
    <row r="32" spans="1:24" ht="30">
      <c r="A32" s="118"/>
      <c r="B32" s="140"/>
      <c r="C32" s="353" t="s">
        <v>437</v>
      </c>
      <c r="D32" s="150" t="s">
        <v>275</v>
      </c>
      <c r="E32" s="150" t="s">
        <v>275</v>
      </c>
      <c r="F32" s="150" t="s">
        <v>275</v>
      </c>
      <c r="G32" s="150" t="s">
        <v>275</v>
      </c>
      <c r="H32" s="150" t="s">
        <v>275</v>
      </c>
      <c r="I32" s="150" t="s">
        <v>275</v>
      </c>
      <c r="J32" s="150" t="s">
        <v>275</v>
      </c>
      <c r="K32" s="150" t="s">
        <v>275</v>
      </c>
      <c r="L32" s="150" t="s">
        <v>275</v>
      </c>
      <c r="M32" s="149" t="s">
        <v>275</v>
      </c>
      <c r="N32" s="149" t="s">
        <v>275</v>
      </c>
      <c r="O32" s="149" t="s">
        <v>275</v>
      </c>
      <c r="P32" s="149" t="s">
        <v>275</v>
      </c>
      <c r="Q32" s="149" t="s">
        <v>275</v>
      </c>
      <c r="R32" s="156"/>
      <c r="S32" s="42"/>
      <c r="X32" s="26"/>
    </row>
    <row r="33" spans="1:24" ht="30">
      <c r="A33" s="118" t="s">
        <v>73</v>
      </c>
      <c r="B33" s="140"/>
      <c r="C33" s="353" t="s">
        <v>438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49" t="s">
        <v>275</v>
      </c>
      <c r="N33" s="149" t="s">
        <v>275</v>
      </c>
      <c r="O33" s="149" t="s">
        <v>275</v>
      </c>
      <c r="P33" s="149" t="s">
        <v>275</v>
      </c>
      <c r="Q33" s="149" t="s">
        <v>275</v>
      </c>
      <c r="R33" s="156"/>
      <c r="S33" s="42"/>
      <c r="X33" s="26"/>
    </row>
    <row r="34" spans="1:24" ht="15.75">
      <c r="A34" s="118" t="s">
        <v>84</v>
      </c>
      <c r="B34" s="140"/>
      <c r="C34" s="279" t="s">
        <v>316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7"/>
      <c r="S34" s="42"/>
      <c r="X34" s="26"/>
    </row>
    <row r="35" spans="1:24" ht="15.75">
      <c r="A35" s="118" t="s">
        <v>265</v>
      </c>
      <c r="B35" s="140"/>
      <c r="C35" s="279" t="s">
        <v>317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7"/>
      <c r="S35" s="42"/>
      <c r="X35" s="26"/>
    </row>
    <row r="36" spans="1:24" ht="15.75">
      <c r="A36" s="118"/>
      <c r="B36" s="75"/>
      <c r="C36" s="280"/>
      <c r="D36" s="47"/>
      <c r="E36" s="48"/>
      <c r="F36" s="48"/>
      <c r="G36" s="48"/>
      <c r="H36" s="48"/>
      <c r="I36" s="48"/>
      <c r="J36" s="48"/>
      <c r="K36" s="48"/>
      <c r="L36" s="59"/>
      <c r="M36" s="59"/>
      <c r="N36" s="59"/>
      <c r="O36" s="59"/>
      <c r="P36" s="59"/>
      <c r="Q36" s="59"/>
      <c r="R36" s="156"/>
      <c r="S36" s="42"/>
      <c r="X36" s="26"/>
    </row>
    <row r="37" spans="1:24" ht="15.75">
      <c r="A37" s="118" t="s">
        <v>74</v>
      </c>
      <c r="B37" s="75"/>
      <c r="C37" s="281" t="s">
        <v>326</v>
      </c>
      <c r="D37" s="150" t="s">
        <v>275</v>
      </c>
      <c r="E37" s="150" t="s">
        <v>275</v>
      </c>
      <c r="F37" s="150" t="s">
        <v>275</v>
      </c>
      <c r="G37" s="150" t="s">
        <v>275</v>
      </c>
      <c r="H37" s="150" t="s">
        <v>275</v>
      </c>
      <c r="I37" s="150" t="s">
        <v>275</v>
      </c>
      <c r="J37" s="150" t="s">
        <v>275</v>
      </c>
      <c r="K37" s="150" t="s">
        <v>275</v>
      </c>
      <c r="L37" s="150" t="s">
        <v>275</v>
      </c>
      <c r="M37" s="149" t="s">
        <v>275</v>
      </c>
      <c r="N37" s="149" t="s">
        <v>275</v>
      </c>
      <c r="O37" s="149" t="s">
        <v>275</v>
      </c>
      <c r="P37" s="149" t="s">
        <v>275</v>
      </c>
      <c r="Q37" s="149" t="s">
        <v>275</v>
      </c>
      <c r="R37" s="156"/>
      <c r="S37" s="42"/>
      <c r="X37" s="26"/>
    </row>
    <row r="38" spans="1:24" ht="15.75">
      <c r="A38" s="118" t="s">
        <v>76</v>
      </c>
      <c r="B38" s="75"/>
      <c r="C38" s="279" t="s">
        <v>316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7"/>
      <c r="S38" s="42"/>
      <c r="X38" s="26"/>
    </row>
    <row r="39" spans="1:24" ht="15.75">
      <c r="A39" s="118" t="s">
        <v>77</v>
      </c>
      <c r="B39" s="75"/>
      <c r="C39" s="279" t="s">
        <v>317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7"/>
      <c r="S39" s="42"/>
      <c r="X39" s="26"/>
    </row>
    <row r="40" spans="1:24" ht="15.75">
      <c r="A40" s="118" t="s">
        <v>78</v>
      </c>
      <c r="B40" s="75"/>
      <c r="C40" s="279" t="s">
        <v>318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7"/>
      <c r="S40" s="42"/>
      <c r="X40" s="26"/>
    </row>
    <row r="41" spans="1:24" ht="16.5" thickBot="1">
      <c r="A41" s="118"/>
      <c r="B41" s="75"/>
      <c r="C41" s="280"/>
      <c r="D41" s="47"/>
      <c r="E41" s="48"/>
      <c r="F41" s="48"/>
      <c r="G41" s="48"/>
      <c r="H41" s="48"/>
      <c r="I41" s="48"/>
      <c r="J41" s="48"/>
      <c r="K41" s="48"/>
      <c r="L41" s="181"/>
      <c r="M41" s="181"/>
      <c r="N41" s="181"/>
      <c r="O41" s="181"/>
      <c r="P41" s="181"/>
      <c r="Q41" s="181"/>
      <c r="R41" s="156"/>
      <c r="S41" s="42"/>
      <c r="X41" s="26"/>
    </row>
    <row r="42" spans="1:24" ht="17.25" thickBot="1" thickTop="1">
      <c r="A42" s="118" t="s">
        <v>75</v>
      </c>
      <c r="B42" s="75"/>
      <c r="C42" s="283" t="s">
        <v>379</v>
      </c>
      <c r="D42" s="148" t="s">
        <v>275</v>
      </c>
      <c r="E42" s="148" t="s">
        <v>275</v>
      </c>
      <c r="F42" s="148" t="s">
        <v>275</v>
      </c>
      <c r="G42" s="148" t="s">
        <v>275</v>
      </c>
      <c r="H42" s="148" t="s">
        <v>275</v>
      </c>
      <c r="I42" s="148" t="s">
        <v>275</v>
      </c>
      <c r="J42" s="148" t="s">
        <v>275</v>
      </c>
      <c r="K42" s="148" t="s">
        <v>275</v>
      </c>
      <c r="L42" s="148" t="s">
        <v>275</v>
      </c>
      <c r="M42" s="322" t="s">
        <v>275</v>
      </c>
      <c r="N42" s="322" t="s">
        <v>275</v>
      </c>
      <c r="O42" s="322" t="s">
        <v>275</v>
      </c>
      <c r="P42" s="322" t="s">
        <v>275</v>
      </c>
      <c r="Q42" s="322" t="s">
        <v>275</v>
      </c>
      <c r="R42" s="158"/>
      <c r="S42" s="41"/>
      <c r="X42" s="26"/>
    </row>
    <row r="43" spans="1:20" ht="16.5" thickTop="1">
      <c r="A43" s="105"/>
      <c r="B43" s="75"/>
      <c r="C43" s="284" t="s">
        <v>342</v>
      </c>
      <c r="D43" s="85"/>
      <c r="E43" s="114"/>
      <c r="F43" s="11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114"/>
      <c r="S43" s="42"/>
      <c r="T43" s="26"/>
    </row>
    <row r="44" spans="1:20" ht="9" customHeight="1">
      <c r="A44" s="105"/>
      <c r="B44" s="75"/>
      <c r="C44" s="292"/>
      <c r="D44" s="17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42"/>
      <c r="T44" s="26"/>
    </row>
    <row r="45" spans="1:20" ht="15.75">
      <c r="A45" s="105"/>
      <c r="B45" s="75"/>
      <c r="C45" s="351" t="s">
        <v>433</v>
      </c>
      <c r="D45" s="58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42"/>
      <c r="T45" s="26"/>
    </row>
    <row r="46" spans="1:20" ht="15.75">
      <c r="A46" s="105"/>
      <c r="B46" s="75"/>
      <c r="C46" s="286" t="s">
        <v>343</v>
      </c>
      <c r="D46" s="58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42"/>
      <c r="T46" s="26"/>
    </row>
    <row r="47" spans="1:21" ht="12" customHeight="1" thickBot="1">
      <c r="A47" s="111"/>
      <c r="B47" s="131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  <c r="U47" s="26"/>
    </row>
    <row r="48" ht="15.75" thickTop="1">
      <c r="A48" s="143"/>
    </row>
    <row r="49" spans="1:3" ht="15">
      <c r="A49" s="143"/>
      <c r="C49" s="66" t="s">
        <v>17</v>
      </c>
    </row>
    <row r="50" spans="1:18" ht="15">
      <c r="A50" s="143"/>
      <c r="B50" s="354"/>
      <c r="C50" s="113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5.75">
      <c r="A51" s="143"/>
      <c r="B51" s="355"/>
      <c r="C51" s="13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57"/>
    </row>
    <row r="52" spans="1:18" ht="15.75">
      <c r="A52" s="143"/>
      <c r="B52" s="355"/>
      <c r="C52" s="13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57"/>
    </row>
    <row r="53" spans="1:18" ht="15.75">
      <c r="A53" s="143"/>
      <c r="B53" s="355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57"/>
    </row>
    <row r="54" spans="1:18" ht="15.75">
      <c r="A54" s="143"/>
      <c r="B54" s="356"/>
      <c r="C54" s="134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57"/>
    </row>
    <row r="55" spans="1:18" ht="15.75">
      <c r="A55" s="143"/>
      <c r="B55" s="355"/>
      <c r="C55" s="134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57"/>
    </row>
    <row r="56" spans="1:17" ht="15">
      <c r="A56" s="143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143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9"/>
  <sheetViews>
    <sheetView showGridLines="0" defaultGridColor="0" zoomScale="90" zoomScaleNormal="90" zoomScalePageLayoutView="0" colorId="22" workbookViewId="0" topLeftCell="K22">
      <selection activeCell="R20" sqref="R20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73.5546875" style="25" customWidth="1"/>
    <col min="19" max="19" width="0.9921875" style="25" customWidth="1"/>
    <col min="20" max="20" width="0.55078125" style="25" customWidth="1"/>
    <col min="21" max="21" width="40.77734375" style="25" customWidth="1"/>
    <col min="22" max="16384" width="9.77734375" style="25" customWidth="1"/>
  </cols>
  <sheetData>
    <row r="1" spans="1:20" ht="18">
      <c r="A1" s="51"/>
      <c r="B1" s="115"/>
      <c r="C1" s="288" t="s">
        <v>380</v>
      </c>
      <c r="D1" s="24"/>
      <c r="T1" s="26"/>
    </row>
    <row r="2" spans="1:19" ht="11.25" customHeight="1" thickBot="1">
      <c r="A2" s="51"/>
      <c r="B2" s="115"/>
      <c r="C2" s="288"/>
      <c r="D2" s="27"/>
      <c r="S2" s="26"/>
    </row>
    <row r="3" spans="1:20" ht="16.5" thickTop="1">
      <c r="A3" s="116"/>
      <c r="B3" s="117"/>
      <c r="C3" s="28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6"/>
    </row>
    <row r="4" spans="1:23" ht="18.75">
      <c r="A4" s="118"/>
      <c r="B4" s="75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330"/>
      <c r="Q4" s="330"/>
      <c r="R4" s="182"/>
      <c r="S4" s="33"/>
      <c r="W4" s="26"/>
    </row>
    <row r="5" spans="1:23" ht="15.75">
      <c r="A5" s="118" t="s">
        <v>20</v>
      </c>
      <c r="B5" s="75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434">
        <v>2007</v>
      </c>
      <c r="Q5" s="434">
        <v>2008</v>
      </c>
      <c r="R5" s="119"/>
      <c r="S5" s="33"/>
      <c r="W5" s="26"/>
    </row>
    <row r="6" spans="1:23" ht="15.75">
      <c r="A6" s="118"/>
      <c r="B6" s="75"/>
      <c r="C6" s="342" t="str">
        <f>+Fedőlap!$E$15</f>
        <v>Dátum: 2013.04.11.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8"/>
      <c r="S6" s="33"/>
      <c r="W6" s="26"/>
    </row>
    <row r="7" spans="1:23" ht="10.5" customHeight="1" thickBot="1">
      <c r="A7" s="118"/>
      <c r="B7" s="75"/>
      <c r="C7" s="275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40"/>
      <c r="S7" s="33"/>
      <c r="W7" s="26"/>
    </row>
    <row r="8" spans="1:23" ht="17.25" thickBot="1" thickTop="1">
      <c r="A8" s="118" t="s">
        <v>85</v>
      </c>
      <c r="B8" s="75"/>
      <c r="C8" s="359" t="s">
        <v>381</v>
      </c>
      <c r="D8" s="191">
        <v>-4063</v>
      </c>
      <c r="E8" s="191">
        <v>22988</v>
      </c>
      <c r="F8" s="191">
        <v>4814</v>
      </c>
      <c r="G8" s="191">
        <v>-8769</v>
      </c>
      <c r="H8" s="191">
        <v>22993</v>
      </c>
      <c r="I8" s="191">
        <v>4970</v>
      </c>
      <c r="J8" s="191">
        <v>1291</v>
      </c>
      <c r="K8" s="191">
        <v>-104968</v>
      </c>
      <c r="L8" s="191">
        <v>-31671</v>
      </c>
      <c r="M8" s="191">
        <v>-16464</v>
      </c>
      <c r="N8" s="191">
        <v>-81375</v>
      </c>
      <c r="O8" s="191">
        <v>-156510</v>
      </c>
      <c r="P8" s="191">
        <v>-53858</v>
      </c>
      <c r="Q8" s="191">
        <v>15566</v>
      </c>
      <c r="R8" s="174"/>
      <c r="S8" s="41"/>
      <c r="W8" s="26"/>
    </row>
    <row r="9" spans="1:23" ht="16.5" thickTop="1">
      <c r="A9" s="118"/>
      <c r="B9" s="75"/>
      <c r="C9" s="349" t="s">
        <v>430</v>
      </c>
      <c r="D9" s="350" t="s">
        <v>431</v>
      </c>
      <c r="E9" s="350" t="s">
        <v>431</v>
      </c>
      <c r="F9" s="350" t="s">
        <v>431</v>
      </c>
      <c r="G9" s="350" t="s">
        <v>431</v>
      </c>
      <c r="H9" s="350" t="s">
        <v>431</v>
      </c>
      <c r="I9" s="350" t="s">
        <v>431</v>
      </c>
      <c r="J9" s="350" t="s">
        <v>431</v>
      </c>
      <c r="K9" s="350" t="s">
        <v>431</v>
      </c>
      <c r="L9" s="350" t="s">
        <v>431</v>
      </c>
      <c r="M9" s="350" t="s">
        <v>431</v>
      </c>
      <c r="N9" s="350" t="s">
        <v>431</v>
      </c>
      <c r="O9" s="350" t="s">
        <v>431</v>
      </c>
      <c r="P9" s="350" t="s">
        <v>431</v>
      </c>
      <c r="Q9" s="350" t="s">
        <v>431</v>
      </c>
      <c r="R9" s="321"/>
      <c r="S9" s="42"/>
      <c r="W9" s="26"/>
    </row>
    <row r="10" spans="1:23" ht="9.75" customHeight="1">
      <c r="A10" s="118"/>
      <c r="B10" s="75"/>
      <c r="C10" s="276"/>
      <c r="D10" s="43"/>
      <c r="E10" s="44"/>
      <c r="F10" s="44"/>
      <c r="G10" s="420"/>
      <c r="H10" s="420"/>
      <c r="I10" s="420"/>
      <c r="J10" s="420"/>
      <c r="K10" s="420"/>
      <c r="L10" s="420"/>
      <c r="M10" s="420"/>
      <c r="N10" s="420"/>
      <c r="O10" s="420"/>
      <c r="P10" s="59"/>
      <c r="Q10" s="419"/>
      <c r="R10" s="155"/>
      <c r="S10" s="42"/>
      <c r="W10" s="26"/>
    </row>
    <row r="11" spans="1:23" ht="15.75">
      <c r="A11" s="118" t="s">
        <v>86</v>
      </c>
      <c r="B11" s="140"/>
      <c r="C11" s="277" t="s">
        <v>310</v>
      </c>
      <c r="D11" s="192">
        <f aca="true" t="shared" si="0" ref="D11:J11">+D12+D13+D14</f>
        <v>-8533</v>
      </c>
      <c r="E11" s="192">
        <f t="shared" si="0"/>
        <v>-5007</v>
      </c>
      <c r="F11" s="192">
        <f t="shared" si="0"/>
        <v>-19093</v>
      </c>
      <c r="G11" s="192">
        <f t="shared" si="0"/>
        <v>-14460</v>
      </c>
      <c r="H11" s="192">
        <f t="shared" si="0"/>
        <v>-14539</v>
      </c>
      <c r="I11" s="192">
        <f t="shared" si="0"/>
        <v>-19235</v>
      </c>
      <c r="J11" s="192">
        <f t="shared" si="0"/>
        <v>-913</v>
      </c>
      <c r="K11" s="199">
        <f aca="true" t="shared" si="1" ref="K11:P11">+SUM(K12:K14)</f>
        <v>-12803</v>
      </c>
      <c r="L11" s="199">
        <f t="shared" si="1"/>
        <v>-8658</v>
      </c>
      <c r="M11" s="192">
        <f t="shared" si="1"/>
        <v>-7754</v>
      </c>
      <c r="N11" s="192">
        <f t="shared" si="1"/>
        <v>-16985</v>
      </c>
      <c r="O11" s="192">
        <f t="shared" si="1"/>
        <v>-10839</v>
      </c>
      <c r="P11" s="192">
        <f t="shared" si="1"/>
        <v>-25311</v>
      </c>
      <c r="Q11" s="192">
        <f>+SUM(Q12:Q14)</f>
        <v>-16580</v>
      </c>
      <c r="R11" s="156"/>
      <c r="S11" s="42"/>
      <c r="W11" s="26"/>
    </row>
    <row r="12" spans="1:23" ht="15.75">
      <c r="A12" s="118" t="s">
        <v>87</v>
      </c>
      <c r="B12" s="75"/>
      <c r="C12" s="280" t="s">
        <v>375</v>
      </c>
      <c r="D12" s="193">
        <v>32879</v>
      </c>
      <c r="E12" s="193">
        <v>33231</v>
      </c>
      <c r="F12" s="193">
        <v>35835</v>
      </c>
      <c r="G12" s="193">
        <v>-12362</v>
      </c>
      <c r="H12" s="193">
        <v>-6264</v>
      </c>
      <c r="I12" s="193">
        <v>-5015</v>
      </c>
      <c r="J12" s="193">
        <v>-3188</v>
      </c>
      <c r="K12" s="193">
        <v>-8254</v>
      </c>
      <c r="L12" s="193">
        <v>-7970</v>
      </c>
      <c r="M12" s="193">
        <v>-5101</v>
      </c>
      <c r="N12" s="193">
        <v>-6194</v>
      </c>
      <c r="O12" s="193">
        <v>-5430</v>
      </c>
      <c r="P12" s="192">
        <v>-6547</v>
      </c>
      <c r="Q12" s="192">
        <v>-7434</v>
      </c>
      <c r="R12" s="156"/>
      <c r="S12" s="42"/>
      <c r="W12" s="26"/>
    </row>
    <row r="13" spans="1:23" ht="15.75">
      <c r="A13" s="118" t="s">
        <v>88</v>
      </c>
      <c r="B13" s="75"/>
      <c r="C13" s="280" t="s">
        <v>376</v>
      </c>
      <c r="D13" s="193">
        <v>-18343</v>
      </c>
      <c r="E13" s="193">
        <v>-20844</v>
      </c>
      <c r="F13" s="193">
        <v>-71207</v>
      </c>
      <c r="G13" s="193">
        <v>561</v>
      </c>
      <c r="H13" s="193">
        <v>-11680</v>
      </c>
      <c r="I13" s="193">
        <v>-20781</v>
      </c>
      <c r="J13" s="193">
        <v>738</v>
      </c>
      <c r="K13" s="193">
        <v>-5817</v>
      </c>
      <c r="L13" s="193">
        <v>1463</v>
      </c>
      <c r="M13" s="193">
        <v>-3914</v>
      </c>
      <c r="N13" s="193">
        <v>-10633</v>
      </c>
      <c r="O13" s="193">
        <v>-7711</v>
      </c>
      <c r="P13" s="192">
        <v>-18207</v>
      </c>
      <c r="Q13" s="192">
        <v>-16270</v>
      </c>
      <c r="R13" s="156"/>
      <c r="S13" s="42"/>
      <c r="W13" s="26"/>
    </row>
    <row r="14" spans="1:23" ht="15.75">
      <c r="A14" s="118" t="s">
        <v>89</v>
      </c>
      <c r="B14" s="75"/>
      <c r="C14" s="280" t="s">
        <v>377</v>
      </c>
      <c r="D14" s="193">
        <v>-23069</v>
      </c>
      <c r="E14" s="193">
        <v>-17394</v>
      </c>
      <c r="F14" s="193">
        <v>16279</v>
      </c>
      <c r="G14" s="193">
        <v>-2659</v>
      </c>
      <c r="H14" s="193">
        <v>3405</v>
      </c>
      <c r="I14" s="193">
        <v>6561</v>
      </c>
      <c r="J14" s="193">
        <v>1537</v>
      </c>
      <c r="K14" s="193">
        <v>1268</v>
      </c>
      <c r="L14" s="193">
        <v>-2151</v>
      </c>
      <c r="M14" s="193">
        <v>1261</v>
      </c>
      <c r="N14" s="193">
        <v>-158</v>
      </c>
      <c r="O14" s="193">
        <v>2302</v>
      </c>
      <c r="P14" s="192">
        <v>-557</v>
      </c>
      <c r="Q14" s="192">
        <v>7124</v>
      </c>
      <c r="R14" s="156"/>
      <c r="S14" s="42"/>
      <c r="W14" s="26"/>
    </row>
    <row r="15" spans="1:23" ht="15.75">
      <c r="A15" s="118"/>
      <c r="B15" s="75"/>
      <c r="C15" s="344" t="s">
        <v>429</v>
      </c>
      <c r="D15" s="193" t="s">
        <v>516</v>
      </c>
      <c r="E15" s="193" t="s">
        <v>516</v>
      </c>
      <c r="F15" s="193" t="s">
        <v>516</v>
      </c>
      <c r="G15" s="193" t="s">
        <v>516</v>
      </c>
      <c r="H15" s="193" t="s">
        <v>516</v>
      </c>
      <c r="I15" s="193" t="s">
        <v>516</v>
      </c>
      <c r="J15" s="193" t="s">
        <v>516</v>
      </c>
      <c r="K15" s="193" t="s">
        <v>516</v>
      </c>
      <c r="L15" s="193" t="s">
        <v>516</v>
      </c>
      <c r="M15" s="193" t="s">
        <v>516</v>
      </c>
      <c r="N15" s="193" t="s">
        <v>516</v>
      </c>
      <c r="O15" s="193" t="s">
        <v>516</v>
      </c>
      <c r="P15" s="192" t="s">
        <v>516</v>
      </c>
      <c r="Q15" s="192">
        <v>0</v>
      </c>
      <c r="R15" s="156"/>
      <c r="S15" s="42"/>
      <c r="W15" s="26"/>
    </row>
    <row r="16" spans="1:23" ht="15.75">
      <c r="A16" s="118" t="s">
        <v>100</v>
      </c>
      <c r="B16" s="75"/>
      <c r="C16" s="279" t="s">
        <v>316</v>
      </c>
      <c r="D16" s="195">
        <v>0</v>
      </c>
      <c r="E16" s="195">
        <v>-17929</v>
      </c>
      <c r="F16" s="195">
        <v>15950</v>
      </c>
      <c r="G16" s="151">
        <v>0</v>
      </c>
      <c r="H16" s="151">
        <v>0</v>
      </c>
      <c r="I16" s="151">
        <v>0</v>
      </c>
      <c r="J16" s="151">
        <v>0</v>
      </c>
      <c r="K16" s="20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97" t="s">
        <v>439</v>
      </c>
      <c r="S16" s="42"/>
      <c r="W16" s="26"/>
    </row>
    <row r="17" spans="1:23" ht="15.75">
      <c r="A17" s="118" t="s">
        <v>101</v>
      </c>
      <c r="B17" s="75"/>
      <c r="C17" s="279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7"/>
      <c r="S17" s="42"/>
      <c r="W17" s="26"/>
    </row>
    <row r="18" spans="1:23" ht="15.75">
      <c r="A18" s="118"/>
      <c r="B18" s="75"/>
      <c r="C18" s="291"/>
      <c r="D18" s="47"/>
      <c r="E18" s="48"/>
      <c r="F18" s="48"/>
      <c r="G18" s="48"/>
      <c r="H18" s="48"/>
      <c r="I18" s="48"/>
      <c r="J18" s="48"/>
      <c r="K18" s="48"/>
      <c r="L18" s="48"/>
      <c r="M18" s="59"/>
      <c r="N18" s="59"/>
      <c r="O18" s="59"/>
      <c r="P18" s="59"/>
      <c r="Q18" s="319"/>
      <c r="R18" s="156"/>
      <c r="S18" s="42"/>
      <c r="W18" s="26"/>
    </row>
    <row r="19" spans="1:23" ht="15.75">
      <c r="A19" s="118" t="s">
        <v>90</v>
      </c>
      <c r="B19" s="75"/>
      <c r="C19" s="280" t="s">
        <v>378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199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92" t="s">
        <v>275</v>
      </c>
      <c r="R19" s="156"/>
      <c r="S19" s="42"/>
      <c r="W19" s="26"/>
    </row>
    <row r="20" spans="1:23" ht="15.75">
      <c r="A20" s="118" t="s">
        <v>102</v>
      </c>
      <c r="B20" s="140"/>
      <c r="C20" s="279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7"/>
      <c r="S20" s="42"/>
      <c r="W20" s="26"/>
    </row>
    <row r="21" spans="1:23" ht="15.75">
      <c r="A21" s="118" t="s">
        <v>267</v>
      </c>
      <c r="B21" s="140"/>
      <c r="C21" s="279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51"/>
      <c r="P21" s="195"/>
      <c r="Q21" s="195"/>
      <c r="R21" s="157"/>
      <c r="S21" s="42"/>
      <c r="W21" s="26"/>
    </row>
    <row r="22" spans="1:23" ht="15.75">
      <c r="A22" s="118"/>
      <c r="B22" s="140"/>
      <c r="C22" s="291"/>
      <c r="D22" s="47"/>
      <c r="E22" s="48"/>
      <c r="F22" s="48"/>
      <c r="G22" s="48"/>
      <c r="H22" s="48"/>
      <c r="I22" s="48"/>
      <c r="J22" s="48"/>
      <c r="K22" s="48"/>
      <c r="L22" s="48"/>
      <c r="M22" s="59"/>
      <c r="N22" s="59"/>
      <c r="O22" s="59"/>
      <c r="P22" s="59"/>
      <c r="Q22" s="319"/>
      <c r="R22" s="156"/>
      <c r="S22" s="42"/>
      <c r="W22" s="26"/>
    </row>
    <row r="23" spans="1:23" ht="15.75">
      <c r="A23" s="118" t="s">
        <v>91</v>
      </c>
      <c r="B23" s="140"/>
      <c r="C23" s="281" t="s">
        <v>319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262</v>
      </c>
      <c r="K23" s="199">
        <v>202</v>
      </c>
      <c r="L23" s="192">
        <v>-461</v>
      </c>
      <c r="M23" s="192">
        <v>463</v>
      </c>
      <c r="N23" s="192">
        <v>-255</v>
      </c>
      <c r="O23" s="192">
        <v>-1094</v>
      </c>
      <c r="P23" s="192">
        <v>-860</v>
      </c>
      <c r="Q23" s="192">
        <v>-1795</v>
      </c>
      <c r="R23" s="156"/>
      <c r="S23" s="42"/>
      <c r="W23" s="26"/>
    </row>
    <row r="24" spans="1:23" ht="15.75">
      <c r="A24" s="118"/>
      <c r="B24" s="140"/>
      <c r="C24" s="291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59"/>
      <c r="P24" s="59"/>
      <c r="Q24" s="319"/>
      <c r="R24" s="156"/>
      <c r="S24" s="42"/>
      <c r="W24" s="26"/>
    </row>
    <row r="25" spans="1:23" ht="15.75">
      <c r="A25" s="118" t="s">
        <v>92</v>
      </c>
      <c r="B25" s="140"/>
      <c r="C25" s="281" t="s">
        <v>320</v>
      </c>
      <c r="D25" s="200">
        <f>SUM(D26:D27)</f>
        <v>0</v>
      </c>
      <c r="E25" s="200">
        <f aca="true" t="shared" si="2" ref="E25:N25">SUM(E26:E27)</f>
        <v>0</v>
      </c>
      <c r="F25" s="200">
        <f t="shared" si="2"/>
        <v>0</v>
      </c>
      <c r="G25" s="200">
        <f t="shared" si="2"/>
        <v>0</v>
      </c>
      <c r="H25" s="200">
        <f t="shared" si="2"/>
        <v>0</v>
      </c>
      <c r="I25" s="200">
        <f t="shared" si="2"/>
        <v>0</v>
      </c>
      <c r="J25" s="200">
        <f t="shared" si="2"/>
        <v>0</v>
      </c>
      <c r="K25" s="200">
        <f t="shared" si="2"/>
        <v>-420</v>
      </c>
      <c r="L25" s="200">
        <f t="shared" si="2"/>
        <v>1858</v>
      </c>
      <c r="M25" s="200">
        <f t="shared" si="2"/>
        <v>2651</v>
      </c>
      <c r="N25" s="200">
        <f t="shared" si="2"/>
        <v>3178</v>
      </c>
      <c r="O25" s="200">
        <f>SUM(O26:O27)</f>
        <v>574</v>
      </c>
      <c r="P25" s="200">
        <f>SUM(P26:P27)</f>
        <v>903</v>
      </c>
      <c r="Q25" s="200">
        <f>SUM(Q26:Q27)</f>
        <v>-23335</v>
      </c>
      <c r="R25" s="156"/>
      <c r="S25" s="42"/>
      <c r="W25" s="26"/>
    </row>
    <row r="26" spans="1:23" ht="15.75">
      <c r="A26" s="118" t="s">
        <v>103</v>
      </c>
      <c r="B26" s="140"/>
      <c r="C26" s="279" t="s">
        <v>316</v>
      </c>
      <c r="D26" s="151">
        <v>0</v>
      </c>
      <c r="E26" s="151">
        <v>0</v>
      </c>
      <c r="F26" s="151">
        <v>0</v>
      </c>
      <c r="G26" s="195">
        <v>0</v>
      </c>
      <c r="H26" s="151">
        <v>0</v>
      </c>
      <c r="I26" s="195">
        <v>0</v>
      </c>
      <c r="J26" s="195">
        <v>0</v>
      </c>
      <c r="K26" s="201">
        <v>-420</v>
      </c>
      <c r="L26" s="195">
        <v>1858</v>
      </c>
      <c r="M26" s="195">
        <v>2651</v>
      </c>
      <c r="N26" s="195">
        <v>3178</v>
      </c>
      <c r="O26" s="195">
        <v>574</v>
      </c>
      <c r="P26" s="195">
        <v>903</v>
      </c>
      <c r="Q26" s="195">
        <v>826</v>
      </c>
      <c r="R26" s="287" t="s">
        <v>362</v>
      </c>
      <c r="S26" s="42"/>
      <c r="W26" s="26"/>
    </row>
    <row r="27" spans="1:23" ht="15.75">
      <c r="A27" s="118" t="s">
        <v>268</v>
      </c>
      <c r="B27" s="140"/>
      <c r="C27" s="279" t="s">
        <v>317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201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-24161</v>
      </c>
      <c r="R27" s="436" t="s">
        <v>512</v>
      </c>
      <c r="S27" s="42"/>
      <c r="W27" s="26"/>
    </row>
    <row r="28" spans="1:23" ht="15.75">
      <c r="A28" s="118" t="s">
        <v>93</v>
      </c>
      <c r="B28" s="75"/>
      <c r="C28" s="281" t="s">
        <v>321</v>
      </c>
      <c r="D28" s="193">
        <v>-6702</v>
      </c>
      <c r="E28" s="200">
        <v>-3710</v>
      </c>
      <c r="F28" s="200">
        <v>6318</v>
      </c>
      <c r="G28" s="200">
        <v>-12305</v>
      </c>
      <c r="H28" s="200">
        <v>-12322</v>
      </c>
      <c r="I28" s="200">
        <v>-27432</v>
      </c>
      <c r="J28" s="200">
        <v>-25728</v>
      </c>
      <c r="K28" s="199">
        <v>-47515</v>
      </c>
      <c r="L28" s="192">
        <v>-2138</v>
      </c>
      <c r="M28" s="192">
        <v>-42024</v>
      </c>
      <c r="N28" s="192">
        <v>-29789.615384615376</v>
      </c>
      <c r="O28" s="192">
        <v>-28482</v>
      </c>
      <c r="P28" s="192">
        <v>54051</v>
      </c>
      <c r="Q28" s="192">
        <v>40249</v>
      </c>
      <c r="R28" s="156"/>
      <c r="S28" s="42"/>
      <c r="W28" s="26"/>
    </row>
    <row r="29" spans="1:23" ht="15.75">
      <c r="A29" s="118" t="s">
        <v>104</v>
      </c>
      <c r="B29" s="75"/>
      <c r="C29" s="279" t="s">
        <v>316</v>
      </c>
      <c r="D29" s="151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-54</v>
      </c>
      <c r="K29" s="201">
        <v>488</v>
      </c>
      <c r="L29" s="195">
        <v>-4440</v>
      </c>
      <c r="M29" s="195">
        <v>-4468</v>
      </c>
      <c r="N29" s="195">
        <v>-9910</v>
      </c>
      <c r="O29" s="195">
        <v>-8902</v>
      </c>
      <c r="P29" s="195">
        <v>4603</v>
      </c>
      <c r="Q29" s="195">
        <v>7346</v>
      </c>
      <c r="R29" s="452" t="s">
        <v>366</v>
      </c>
      <c r="S29" s="42"/>
      <c r="W29" s="26"/>
    </row>
    <row r="30" spans="1:23" ht="15.75">
      <c r="A30" s="118" t="s">
        <v>269</v>
      </c>
      <c r="B30" s="75"/>
      <c r="C30" s="279" t="s">
        <v>317</v>
      </c>
      <c r="D30" s="151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-10219</v>
      </c>
      <c r="J30" s="195">
        <v>-38961</v>
      </c>
      <c r="K30" s="195">
        <v>-31927</v>
      </c>
      <c r="L30" s="195">
        <v>1175</v>
      </c>
      <c r="M30" s="195">
        <v>-25503</v>
      </c>
      <c r="N30" s="195">
        <v>-10923</v>
      </c>
      <c r="O30" s="195">
        <v>-616</v>
      </c>
      <c r="P30" s="195">
        <v>43202</v>
      </c>
      <c r="Q30" s="195">
        <v>33021</v>
      </c>
      <c r="R30" s="452" t="s">
        <v>367</v>
      </c>
      <c r="S30" s="42"/>
      <c r="W30" s="26"/>
    </row>
    <row r="31" spans="1:23" ht="15.75">
      <c r="A31" s="118"/>
      <c r="B31" s="75"/>
      <c r="C31" s="279" t="s">
        <v>318</v>
      </c>
      <c r="D31" s="151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12973</v>
      </c>
      <c r="Q31" s="195">
        <v>-118</v>
      </c>
      <c r="R31" s="452" t="s">
        <v>368</v>
      </c>
      <c r="S31" s="42"/>
      <c r="W31" s="26"/>
    </row>
    <row r="32" spans="1:23" ht="15.75">
      <c r="A32" s="118"/>
      <c r="B32" s="140"/>
      <c r="C32" s="280"/>
      <c r="D32" s="47"/>
      <c r="E32" s="48"/>
      <c r="F32" s="48"/>
      <c r="G32" s="48"/>
      <c r="H32" s="48"/>
      <c r="I32" s="48"/>
      <c r="J32" s="48"/>
      <c r="K32" s="48"/>
      <c r="L32" s="48"/>
      <c r="M32" s="59"/>
      <c r="N32" s="59"/>
      <c r="O32" s="59"/>
      <c r="P32" s="59"/>
      <c r="Q32" s="319"/>
      <c r="R32" s="156"/>
      <c r="S32" s="42"/>
      <c r="W32" s="26"/>
    </row>
    <row r="33" spans="1:23" ht="30">
      <c r="A33" s="118"/>
      <c r="B33" s="140"/>
      <c r="C33" s="353" t="s">
        <v>440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50" t="s">
        <v>275</v>
      </c>
      <c r="N33" s="150" t="s">
        <v>275</v>
      </c>
      <c r="O33" s="150" t="s">
        <v>275</v>
      </c>
      <c r="P33" s="150" t="s">
        <v>275</v>
      </c>
      <c r="Q33" s="149" t="s">
        <v>275</v>
      </c>
      <c r="R33" s="156"/>
      <c r="S33" s="42"/>
      <c r="W33" s="26"/>
    </row>
    <row r="34" spans="1:23" ht="30">
      <c r="A34" s="118" t="s">
        <v>94</v>
      </c>
      <c r="B34" s="75"/>
      <c r="C34" s="353" t="s">
        <v>441</v>
      </c>
      <c r="D34" s="150" t="s">
        <v>275</v>
      </c>
      <c r="E34" s="150" t="s">
        <v>275</v>
      </c>
      <c r="F34" s="150" t="s">
        <v>275</v>
      </c>
      <c r="G34" s="150" t="s">
        <v>275</v>
      </c>
      <c r="H34" s="150" t="s">
        <v>275</v>
      </c>
      <c r="I34" s="150" t="s">
        <v>275</v>
      </c>
      <c r="J34" s="150" t="s">
        <v>275</v>
      </c>
      <c r="K34" s="150" t="s">
        <v>275</v>
      </c>
      <c r="L34" s="150" t="s">
        <v>275</v>
      </c>
      <c r="M34" s="150" t="s">
        <v>275</v>
      </c>
      <c r="N34" s="193" t="s">
        <v>275</v>
      </c>
      <c r="O34" s="150" t="s">
        <v>275</v>
      </c>
      <c r="P34" s="150">
        <v>-297</v>
      </c>
      <c r="Q34" s="149">
        <v>-1561</v>
      </c>
      <c r="R34" s="156"/>
      <c r="S34" s="42"/>
      <c r="W34" s="26"/>
    </row>
    <row r="35" spans="1:23" ht="15.75">
      <c r="A35" s="118" t="s">
        <v>105</v>
      </c>
      <c r="B35" s="140"/>
      <c r="C35" s="279" t="s">
        <v>316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-297</v>
      </c>
      <c r="Q35" s="151">
        <v>117</v>
      </c>
      <c r="R35" s="197" t="s">
        <v>510</v>
      </c>
      <c r="S35" s="42"/>
      <c r="W35" s="26"/>
    </row>
    <row r="36" spans="1:23" ht="15.75">
      <c r="A36" s="118" t="s">
        <v>270</v>
      </c>
      <c r="B36" s="140"/>
      <c r="C36" s="279" t="s">
        <v>317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-1678</v>
      </c>
      <c r="R36" s="197" t="s">
        <v>511</v>
      </c>
      <c r="S36" s="42"/>
      <c r="W36" s="26"/>
    </row>
    <row r="37" spans="1:23" ht="15.75">
      <c r="A37" s="118"/>
      <c r="B37" s="141"/>
      <c r="C37" s="280"/>
      <c r="D37" s="47"/>
      <c r="E37" s="48"/>
      <c r="F37" s="48"/>
      <c r="G37" s="48"/>
      <c r="H37" s="48"/>
      <c r="I37" s="48"/>
      <c r="J37" s="48"/>
      <c r="K37" s="48"/>
      <c r="L37" s="48"/>
      <c r="M37" s="59"/>
      <c r="N37" s="59"/>
      <c r="O37" s="59"/>
      <c r="P37" s="59"/>
      <c r="Q37" s="319"/>
      <c r="R37" s="156"/>
      <c r="S37" s="42"/>
      <c r="W37" s="26"/>
    </row>
    <row r="38" spans="1:23" ht="15.75">
      <c r="A38" s="118" t="s">
        <v>95</v>
      </c>
      <c r="B38" s="75"/>
      <c r="C38" s="281" t="s">
        <v>326</v>
      </c>
      <c r="D38" s="192">
        <f>SUM(D39:D42)</f>
        <v>27095</v>
      </c>
      <c r="E38" s="192">
        <f aca="true" t="shared" si="3" ref="E38:P38">SUM(E39:E42)</f>
        <v>12705</v>
      </c>
      <c r="F38" s="192">
        <f t="shared" si="3"/>
        <v>6153</v>
      </c>
      <c r="G38" s="192">
        <f t="shared" si="3"/>
        <v>4501</v>
      </c>
      <c r="H38" s="192">
        <f t="shared" si="3"/>
        <v>4120</v>
      </c>
      <c r="I38" s="192">
        <f t="shared" si="3"/>
        <v>5852</v>
      </c>
      <c r="J38" s="192">
        <f t="shared" si="3"/>
        <v>42618</v>
      </c>
      <c r="K38" s="192">
        <f t="shared" si="3"/>
        <v>15944</v>
      </c>
      <c r="L38" s="192">
        <f t="shared" si="3"/>
        <v>11798</v>
      </c>
      <c r="M38" s="192">
        <f t="shared" si="3"/>
        <v>4201</v>
      </c>
      <c r="N38" s="192">
        <f t="shared" si="3"/>
        <v>4617</v>
      </c>
      <c r="O38" s="192">
        <f t="shared" si="3"/>
        <v>4686</v>
      </c>
      <c r="P38" s="192">
        <f t="shared" si="3"/>
        <v>-3389</v>
      </c>
      <c r="Q38" s="192">
        <f>SUM(Q39:Q42)</f>
        <v>5801</v>
      </c>
      <c r="R38" s="156"/>
      <c r="S38" s="42"/>
      <c r="T38" s="25">
        <v>0</v>
      </c>
      <c r="W38" s="26"/>
    </row>
    <row r="39" spans="1:23" ht="15.75">
      <c r="A39" s="118" t="s">
        <v>97</v>
      </c>
      <c r="B39" s="75"/>
      <c r="C39" s="279" t="s">
        <v>316</v>
      </c>
      <c r="D39" s="151">
        <v>0</v>
      </c>
      <c r="E39" s="195">
        <v>0</v>
      </c>
      <c r="F39" s="195">
        <v>0</v>
      </c>
      <c r="G39" s="195">
        <v>0</v>
      </c>
      <c r="H39" s="195">
        <v>0</v>
      </c>
      <c r="I39" s="195">
        <v>0</v>
      </c>
      <c r="J39" s="195">
        <v>4028</v>
      </c>
      <c r="K39" s="195">
        <v>9289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>
        <v>0</v>
      </c>
      <c r="R39" s="197" t="s">
        <v>352</v>
      </c>
      <c r="S39" s="42"/>
      <c r="W39" s="26"/>
    </row>
    <row r="40" spans="1:23" ht="15.75">
      <c r="A40" s="118" t="s">
        <v>98</v>
      </c>
      <c r="B40" s="75"/>
      <c r="C40" s="279" t="s">
        <v>317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95">
        <v>30266</v>
      </c>
      <c r="K40" s="151">
        <v>0</v>
      </c>
      <c r="L40" s="151">
        <v>7870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97" t="s">
        <v>443</v>
      </c>
      <c r="S40" s="42"/>
      <c r="W40" s="26"/>
    </row>
    <row r="41" spans="1:23" ht="15.75">
      <c r="A41" s="118" t="s">
        <v>99</v>
      </c>
      <c r="B41" s="75"/>
      <c r="C41" s="279" t="s">
        <v>318</v>
      </c>
      <c r="D41" s="195">
        <v>27095</v>
      </c>
      <c r="E41" s="195">
        <v>12705</v>
      </c>
      <c r="F41" s="195">
        <v>6153</v>
      </c>
      <c r="G41" s="195">
        <v>4501</v>
      </c>
      <c r="H41" s="195">
        <v>4120</v>
      </c>
      <c r="I41" s="195">
        <v>5852</v>
      </c>
      <c r="J41" s="195">
        <v>8324</v>
      </c>
      <c r="K41" s="195">
        <v>6655</v>
      </c>
      <c r="L41" s="195">
        <v>3928</v>
      </c>
      <c r="M41" s="195">
        <v>4201</v>
      </c>
      <c r="N41" s="195">
        <v>4617</v>
      </c>
      <c r="O41" s="195">
        <v>4686</v>
      </c>
      <c r="P41" s="195">
        <v>3561</v>
      </c>
      <c r="Q41" s="195">
        <v>5801</v>
      </c>
      <c r="R41" s="197" t="s">
        <v>442</v>
      </c>
      <c r="S41" s="42"/>
      <c r="W41" s="26"/>
    </row>
    <row r="42" spans="1:23" ht="15.75">
      <c r="A42" s="118"/>
      <c r="B42" s="75"/>
      <c r="C42" s="279" t="s">
        <v>322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5">
        <v>-6950</v>
      </c>
      <c r="Q42" s="195">
        <v>0</v>
      </c>
      <c r="R42" s="435" t="s">
        <v>495</v>
      </c>
      <c r="S42" s="42"/>
      <c r="W42" s="26"/>
    </row>
    <row r="43" spans="1:23" ht="16.5" thickBot="1">
      <c r="A43" s="108"/>
      <c r="B43" s="75"/>
      <c r="C43" s="280"/>
      <c r="D43" s="18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319"/>
      <c r="R43" s="155"/>
      <c r="S43" s="42"/>
      <c r="W43" s="26"/>
    </row>
    <row r="44" spans="1:23" ht="17.25" thickBot="1" thickTop="1">
      <c r="A44" s="118" t="s">
        <v>96</v>
      </c>
      <c r="B44" s="75"/>
      <c r="C44" s="283" t="s">
        <v>382</v>
      </c>
      <c r="D44" s="348">
        <f>D8+D11+D23+D25+D28+D34+D38</f>
        <v>7797</v>
      </c>
      <c r="E44" s="348">
        <f aca="true" t="shared" si="4" ref="E44:P44">E8+E11+E23+E25+E28+E34+E38</f>
        <v>26976</v>
      </c>
      <c r="F44" s="348">
        <f t="shared" si="4"/>
        <v>-1808</v>
      </c>
      <c r="G44" s="348">
        <f t="shared" si="4"/>
        <v>-31033</v>
      </c>
      <c r="H44" s="348">
        <f t="shared" si="4"/>
        <v>252</v>
      </c>
      <c r="I44" s="348">
        <f t="shared" si="4"/>
        <v>-35845</v>
      </c>
      <c r="J44" s="348">
        <f t="shared" si="4"/>
        <v>17530</v>
      </c>
      <c r="K44" s="348">
        <f t="shared" si="4"/>
        <v>-149560</v>
      </c>
      <c r="L44" s="348">
        <f t="shared" si="4"/>
        <v>-29272</v>
      </c>
      <c r="M44" s="348">
        <f t="shared" si="4"/>
        <v>-58927</v>
      </c>
      <c r="N44" s="348">
        <f t="shared" si="4"/>
        <v>-120609.61538461538</v>
      </c>
      <c r="O44" s="348">
        <f t="shared" si="4"/>
        <v>-191665</v>
      </c>
      <c r="P44" s="348">
        <f t="shared" si="4"/>
        <v>-28761</v>
      </c>
      <c r="Q44" s="348">
        <f>Q8+Q11+Q23+Q25+Q28+Q34+Q38</f>
        <v>18345</v>
      </c>
      <c r="R44" s="158"/>
      <c r="S44" s="41"/>
      <c r="W44" s="26"/>
    </row>
    <row r="45" spans="1:20" ht="16.5" thickTop="1">
      <c r="A45" s="108"/>
      <c r="B45" s="75"/>
      <c r="C45" s="284" t="s">
        <v>342</v>
      </c>
      <c r="D45" s="85"/>
      <c r="E45" s="114"/>
      <c r="F45" s="11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114"/>
      <c r="S45" s="42"/>
      <c r="T45" s="26"/>
    </row>
    <row r="46" spans="1:20" ht="9" customHeight="1">
      <c r="A46" s="108"/>
      <c r="B46" s="75"/>
      <c r="C46" s="292"/>
      <c r="D46" s="17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42"/>
      <c r="T46" s="26"/>
    </row>
    <row r="47" spans="1:20" ht="15.75">
      <c r="A47" s="108"/>
      <c r="B47" s="75"/>
      <c r="C47" s="351" t="s">
        <v>433</v>
      </c>
      <c r="D47" s="58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42"/>
      <c r="T47" s="26"/>
    </row>
    <row r="48" spans="1:20" ht="15.75">
      <c r="A48" s="108"/>
      <c r="B48" s="75"/>
      <c r="C48" s="286" t="s">
        <v>343</v>
      </c>
      <c r="D48" s="58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42"/>
      <c r="T48" s="26"/>
    </row>
    <row r="49" spans="1:19" ht="12" customHeight="1" thickBot="1">
      <c r="A49" s="138"/>
      <c r="B49" s="131"/>
      <c r="C49" s="6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4"/>
    </row>
    <row r="50" spans="1:20" ht="16.5" thickTop="1">
      <c r="A50" s="142"/>
      <c r="B50" s="115"/>
      <c r="T50" s="26"/>
    </row>
    <row r="51" ht="15">
      <c r="A51" s="142"/>
    </row>
    <row r="52" spans="1:18" ht="15">
      <c r="A52" s="142"/>
      <c r="B52" s="354"/>
      <c r="C52" s="113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5.75">
      <c r="A53" s="142"/>
      <c r="B53" s="355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  <c r="R53" s="57"/>
    </row>
    <row r="54" spans="1:18" ht="15.75">
      <c r="A54" s="142"/>
      <c r="B54" s="355"/>
      <c r="C54" s="13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  <c r="R54" s="57"/>
    </row>
    <row r="55" spans="1:18" ht="15.75">
      <c r="A55" s="142"/>
      <c r="B55" s="355"/>
      <c r="C55" s="13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  <c r="Q55" s="57"/>
      <c r="R55" s="57"/>
    </row>
    <row r="56" spans="1:18" ht="15.75">
      <c r="A56" s="142"/>
      <c r="B56" s="356"/>
      <c r="C56" s="134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  <c r="R56" s="57"/>
    </row>
    <row r="57" spans="1:18" ht="15.75">
      <c r="A57" s="142"/>
      <c r="B57" s="355"/>
      <c r="C57" s="134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57"/>
      <c r="P57" s="57"/>
      <c r="Q57" s="57"/>
      <c r="R57" s="57"/>
    </row>
    <row r="58" spans="1:14" ht="15.75">
      <c r="A58" s="142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</row>
    <row r="59" ht="15">
      <c r="A59" s="142"/>
    </row>
    <row r="60" ht="15">
      <c r="A60" s="142"/>
    </row>
    <row r="61" ht="15">
      <c r="A61" s="142"/>
    </row>
    <row r="62" ht="15">
      <c r="A62" s="142"/>
    </row>
    <row r="63" ht="15">
      <c r="A63" s="142"/>
    </row>
    <row r="64" ht="15">
      <c r="A64" s="55"/>
    </row>
    <row r="65" ht="15">
      <c r="A65" s="55"/>
    </row>
    <row r="66" ht="15">
      <c r="A66" s="55"/>
    </row>
    <row r="67" ht="15">
      <c r="A67" s="55"/>
    </row>
    <row r="68" ht="15">
      <c r="A68" s="114"/>
    </row>
    <row r="69" ht="15">
      <c r="A69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9"/>
  <sheetViews>
    <sheetView showGridLines="0" defaultGridColor="0" zoomScale="75" zoomScaleNormal="75" zoomScalePageLayoutView="0" colorId="22" workbookViewId="0" topLeftCell="J13">
      <selection activeCell="P40" sqref="P40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71.886718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34.77734375" style="25" customWidth="1"/>
    <col min="19" max="19" width="0.9921875" style="25" customWidth="1"/>
    <col min="20" max="20" width="0.55078125" style="25" customWidth="1"/>
    <col min="21" max="21" width="40.77734375" style="25" customWidth="1"/>
    <col min="22" max="16384" width="9.77734375" style="25" customWidth="1"/>
  </cols>
  <sheetData>
    <row r="1" spans="1:20" ht="18">
      <c r="A1" s="51"/>
      <c r="B1" s="115"/>
      <c r="C1" s="288" t="s">
        <v>383</v>
      </c>
      <c r="D1" s="24"/>
      <c r="T1" s="26"/>
    </row>
    <row r="2" spans="1:19" ht="11.25" customHeight="1" thickBot="1">
      <c r="A2" s="51"/>
      <c r="B2" s="115"/>
      <c r="C2" s="293"/>
      <c r="D2" s="27"/>
      <c r="S2" s="26"/>
    </row>
    <row r="3" spans="1:20" ht="16.5" thickTop="1">
      <c r="A3" s="116"/>
      <c r="B3" s="117"/>
      <c r="C3" s="28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77"/>
      <c r="S3" s="30"/>
      <c r="T3" s="26"/>
    </row>
    <row r="4" spans="1:23" ht="18.75">
      <c r="A4" s="118"/>
      <c r="B4" s="75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330"/>
      <c r="Q4" s="330"/>
      <c r="R4" s="182"/>
      <c r="S4" s="172"/>
      <c r="W4" s="26"/>
    </row>
    <row r="5" spans="1:23" ht="15.75">
      <c r="A5" s="118" t="s">
        <v>20</v>
      </c>
      <c r="B5" s="75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34">
        <v>2007</v>
      </c>
      <c r="Q5" s="34">
        <v>2008</v>
      </c>
      <c r="R5" s="119"/>
      <c r="S5" s="172"/>
      <c r="W5" s="26"/>
    </row>
    <row r="6" spans="1:23" ht="15.75">
      <c r="A6" s="118"/>
      <c r="B6" s="75"/>
      <c r="C6" s="342" t="str">
        <f>+Fedőlap!$E$15</f>
        <v>Dátum: 2013.04.11.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119"/>
      <c r="S6" s="172"/>
      <c r="W6" s="26"/>
    </row>
    <row r="7" spans="1:23" ht="10.5" customHeight="1" thickBot="1">
      <c r="A7" s="118"/>
      <c r="B7" s="75"/>
      <c r="C7" s="29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83"/>
      <c r="S7" s="172"/>
      <c r="W7" s="26"/>
    </row>
    <row r="8" spans="1:23" ht="17.25" thickBot="1" thickTop="1">
      <c r="A8" s="118" t="s">
        <v>106</v>
      </c>
      <c r="B8" s="75"/>
      <c r="C8" s="343" t="s">
        <v>384</v>
      </c>
      <c r="D8" s="348">
        <v>-41263</v>
      </c>
      <c r="E8" s="348">
        <v>-69663</v>
      </c>
      <c r="F8" s="348">
        <v>-50533</v>
      </c>
      <c r="G8" s="348">
        <v>-90775</v>
      </c>
      <c r="H8" s="348">
        <v>-46567</v>
      </c>
      <c r="I8" s="348">
        <v>-81396.79999999993</v>
      </c>
      <c r="J8" s="348">
        <v>-28811.099999999977</v>
      </c>
      <c r="K8" s="348">
        <v>-100857</v>
      </c>
      <c r="L8" s="348">
        <v>-348968</v>
      </c>
      <c r="M8" s="348">
        <v>-423903</v>
      </c>
      <c r="N8" s="348">
        <v>-468807</v>
      </c>
      <c r="O8" s="348">
        <v>-130793</v>
      </c>
      <c r="P8" s="191">
        <v>27614</v>
      </c>
      <c r="Q8" s="191">
        <v>-67494</v>
      </c>
      <c r="R8" s="178"/>
      <c r="S8" s="41"/>
      <c r="W8" s="26"/>
    </row>
    <row r="9" spans="1:23" ht="16.5" thickTop="1">
      <c r="A9" s="118"/>
      <c r="B9" s="75"/>
      <c r="C9" s="349" t="s">
        <v>430</v>
      </c>
      <c r="D9" s="350" t="s">
        <v>431</v>
      </c>
      <c r="E9" s="350" t="s">
        <v>431</v>
      </c>
      <c r="F9" s="350" t="s">
        <v>431</v>
      </c>
      <c r="G9" s="350" t="s">
        <v>431</v>
      </c>
      <c r="H9" s="350" t="s">
        <v>431</v>
      </c>
      <c r="I9" s="350" t="s">
        <v>431</v>
      </c>
      <c r="J9" s="350" t="s">
        <v>431</v>
      </c>
      <c r="K9" s="350" t="s">
        <v>431</v>
      </c>
      <c r="L9" s="350" t="s">
        <v>431</v>
      </c>
      <c r="M9" s="350" t="s">
        <v>431</v>
      </c>
      <c r="N9" s="350" t="s">
        <v>431</v>
      </c>
      <c r="O9" s="350" t="s">
        <v>431</v>
      </c>
      <c r="P9" s="350" t="s">
        <v>431</v>
      </c>
      <c r="Q9" s="350" t="s">
        <v>431</v>
      </c>
      <c r="R9" s="321"/>
      <c r="S9" s="42"/>
      <c r="W9" s="26"/>
    </row>
    <row r="10" spans="1:23" ht="6" customHeight="1">
      <c r="A10" s="118"/>
      <c r="B10" s="75"/>
      <c r="C10" s="276"/>
      <c r="D10" s="43"/>
      <c r="E10" s="44"/>
      <c r="F10" s="44"/>
      <c r="G10" s="44"/>
      <c r="H10" s="44"/>
      <c r="I10" s="44"/>
      <c r="J10" s="44"/>
      <c r="K10" s="44"/>
      <c r="L10" s="44"/>
      <c r="M10" s="420"/>
      <c r="N10" s="420"/>
      <c r="O10" s="420"/>
      <c r="P10" s="59"/>
      <c r="Q10" s="419"/>
      <c r="R10" s="155"/>
      <c r="S10" s="42"/>
      <c r="W10" s="26"/>
    </row>
    <row r="11" spans="1:23" ht="15.75">
      <c r="A11" s="118" t="s">
        <v>107</v>
      </c>
      <c r="B11" s="140"/>
      <c r="C11" s="277" t="s">
        <v>310</v>
      </c>
      <c r="D11" s="192">
        <f>+D12+D13+D14</f>
        <v>-624</v>
      </c>
      <c r="E11" s="192">
        <f aca="true" t="shared" si="0" ref="E11:J11">+E12+E13+E14</f>
        <v>162</v>
      </c>
      <c r="F11" s="192">
        <f t="shared" si="0"/>
        <v>-10259</v>
      </c>
      <c r="G11" s="192">
        <f t="shared" si="0"/>
        <v>1726</v>
      </c>
      <c r="H11" s="192">
        <f t="shared" si="0"/>
        <v>-63750</v>
      </c>
      <c r="I11" s="192">
        <f t="shared" si="0"/>
        <v>-9639.203</v>
      </c>
      <c r="J11" s="192">
        <f t="shared" si="0"/>
        <v>-308.9000000000001</v>
      </c>
      <c r="K11" s="199">
        <f aca="true" t="shared" si="1" ref="K11:P11">SUM(K12:K14)</f>
        <v>479</v>
      </c>
      <c r="L11" s="192">
        <f t="shared" si="1"/>
        <v>758</v>
      </c>
      <c r="M11" s="193">
        <f t="shared" si="1"/>
        <v>716</v>
      </c>
      <c r="N11" s="193">
        <f t="shared" si="1"/>
        <v>1138</v>
      </c>
      <c r="O11" s="193">
        <f t="shared" si="1"/>
        <v>977</v>
      </c>
      <c r="P11" s="192">
        <f t="shared" si="1"/>
        <v>887</v>
      </c>
      <c r="Q11" s="192">
        <f>SUM(Q12:Q14)</f>
        <v>500</v>
      </c>
      <c r="R11" s="156"/>
      <c r="S11" s="42"/>
      <c r="W11" s="26"/>
    </row>
    <row r="12" spans="1:23" ht="15.75">
      <c r="A12" s="118" t="s">
        <v>108</v>
      </c>
      <c r="B12" s="75"/>
      <c r="C12" s="280" t="s">
        <v>375</v>
      </c>
      <c r="D12" s="193">
        <v>265</v>
      </c>
      <c r="E12" s="193">
        <v>568</v>
      </c>
      <c r="F12" s="193">
        <v>-1131</v>
      </c>
      <c r="G12" s="193">
        <v>4437</v>
      </c>
      <c r="H12" s="193">
        <v>2942</v>
      </c>
      <c r="I12" s="193">
        <v>-9639.203</v>
      </c>
      <c r="J12" s="193">
        <v>-308.9000000000001</v>
      </c>
      <c r="K12" s="202">
        <v>479</v>
      </c>
      <c r="L12" s="192">
        <v>779</v>
      </c>
      <c r="M12" s="324">
        <v>740</v>
      </c>
      <c r="N12" s="324">
        <v>1145</v>
      </c>
      <c r="O12" s="324">
        <v>1148</v>
      </c>
      <c r="P12" s="192">
        <v>889</v>
      </c>
      <c r="Q12" s="192">
        <v>502</v>
      </c>
      <c r="R12" s="156"/>
      <c r="S12" s="42"/>
      <c r="W12" s="26"/>
    </row>
    <row r="13" spans="1:23" ht="15.75">
      <c r="A13" s="118" t="s">
        <v>109</v>
      </c>
      <c r="B13" s="75"/>
      <c r="C13" s="280" t="s">
        <v>376</v>
      </c>
      <c r="D13" s="194">
        <v>410</v>
      </c>
      <c r="E13" s="194">
        <v>754</v>
      </c>
      <c r="F13" s="194">
        <v>-8200</v>
      </c>
      <c r="G13" s="194">
        <v>-2711</v>
      </c>
      <c r="H13" s="194">
        <v>-66692</v>
      </c>
      <c r="I13" s="194">
        <v>0</v>
      </c>
      <c r="J13" s="194">
        <v>0</v>
      </c>
      <c r="K13" s="199" t="s">
        <v>275</v>
      </c>
      <c r="L13" s="192">
        <v>-21</v>
      </c>
      <c r="M13" s="192">
        <v>-24</v>
      </c>
      <c r="N13" s="192">
        <v>-7</v>
      </c>
      <c r="O13" s="192">
        <v>-171</v>
      </c>
      <c r="P13" s="192">
        <v>-2</v>
      </c>
      <c r="Q13" s="192">
        <v>-2</v>
      </c>
      <c r="R13" s="156"/>
      <c r="S13" s="42"/>
      <c r="W13" s="26"/>
    </row>
    <row r="14" spans="1:23" ht="15.75">
      <c r="A14" s="118" t="s">
        <v>110</v>
      </c>
      <c r="B14" s="75"/>
      <c r="C14" s="280" t="s">
        <v>377</v>
      </c>
      <c r="D14" s="200">
        <v>-1299</v>
      </c>
      <c r="E14" s="200">
        <v>-1160</v>
      </c>
      <c r="F14" s="200">
        <v>-928</v>
      </c>
      <c r="G14" s="200">
        <v>0</v>
      </c>
      <c r="H14" s="200">
        <v>0</v>
      </c>
      <c r="I14" s="200">
        <v>0</v>
      </c>
      <c r="J14" s="200">
        <v>0</v>
      </c>
      <c r="K14" s="199" t="s">
        <v>275</v>
      </c>
      <c r="L14" s="192" t="s">
        <v>275</v>
      </c>
      <c r="M14" s="192" t="s">
        <v>275</v>
      </c>
      <c r="N14" s="192" t="s">
        <v>275</v>
      </c>
      <c r="O14" s="192" t="s">
        <v>275</v>
      </c>
      <c r="P14" s="192" t="s">
        <v>275</v>
      </c>
      <c r="Q14" s="192" t="s">
        <v>275</v>
      </c>
      <c r="R14" s="156"/>
      <c r="S14" s="42"/>
      <c r="W14" s="26"/>
    </row>
    <row r="15" spans="1:23" ht="15.75">
      <c r="A15" s="118"/>
      <c r="B15" s="75"/>
      <c r="C15" s="344" t="s">
        <v>429</v>
      </c>
      <c r="D15" s="193" t="s">
        <v>516</v>
      </c>
      <c r="E15" s="193" t="s">
        <v>516</v>
      </c>
      <c r="F15" s="193" t="s">
        <v>516</v>
      </c>
      <c r="G15" s="193" t="s">
        <v>516</v>
      </c>
      <c r="H15" s="193" t="s">
        <v>516</v>
      </c>
      <c r="I15" s="193" t="s">
        <v>516</v>
      </c>
      <c r="J15" s="193" t="s">
        <v>516</v>
      </c>
      <c r="K15" s="193" t="s">
        <v>516</v>
      </c>
      <c r="L15" s="193" t="s">
        <v>516</v>
      </c>
      <c r="M15" s="193" t="s">
        <v>516</v>
      </c>
      <c r="N15" s="193" t="s">
        <v>516</v>
      </c>
      <c r="O15" s="193" t="s">
        <v>275</v>
      </c>
      <c r="P15" s="192" t="s">
        <v>275</v>
      </c>
      <c r="Q15" s="192" t="s">
        <v>275</v>
      </c>
      <c r="R15" s="156"/>
      <c r="S15" s="42"/>
      <c r="W15" s="26"/>
    </row>
    <row r="16" spans="1:23" ht="15.75">
      <c r="A16" s="118" t="s">
        <v>111</v>
      </c>
      <c r="B16" s="75"/>
      <c r="C16" s="279" t="s">
        <v>316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7"/>
      <c r="S16" s="42"/>
      <c r="W16" s="26"/>
    </row>
    <row r="17" spans="1:23" ht="15.75">
      <c r="A17" s="118" t="s">
        <v>112</v>
      </c>
      <c r="B17" s="75"/>
      <c r="C17" s="279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7"/>
      <c r="S17" s="42"/>
      <c r="W17" s="26"/>
    </row>
    <row r="18" spans="1:23" ht="15.75">
      <c r="A18" s="118"/>
      <c r="B18" s="75"/>
      <c r="C18" s="291"/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19"/>
      <c r="R18" s="156"/>
      <c r="S18" s="42"/>
      <c r="W18" s="26"/>
    </row>
    <row r="19" spans="1:23" ht="15.75">
      <c r="A19" s="118" t="s">
        <v>113</v>
      </c>
      <c r="B19" s="75"/>
      <c r="C19" s="280" t="s">
        <v>378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99" t="s">
        <v>275</v>
      </c>
      <c r="L19" s="192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92" t="s">
        <v>275</v>
      </c>
      <c r="R19" s="156"/>
      <c r="S19" s="42"/>
      <c r="W19" s="26"/>
    </row>
    <row r="20" spans="1:23" ht="15.75">
      <c r="A20" s="118" t="s">
        <v>114</v>
      </c>
      <c r="B20" s="140"/>
      <c r="C20" s="279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7"/>
      <c r="S20" s="42"/>
      <c r="W20" s="26"/>
    </row>
    <row r="21" spans="1:23" ht="15.75">
      <c r="A21" s="118" t="s">
        <v>271</v>
      </c>
      <c r="B21" s="140"/>
      <c r="C21" s="279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51"/>
      <c r="P21" s="195"/>
      <c r="Q21" s="195"/>
      <c r="R21" s="323"/>
      <c r="S21" s="42"/>
      <c r="W21" s="26"/>
    </row>
    <row r="22" spans="1:23" ht="15.75">
      <c r="A22" s="118"/>
      <c r="B22" s="140"/>
      <c r="C22" s="291"/>
      <c r="D22" s="5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319"/>
      <c r="R22" s="156"/>
      <c r="S22" s="42"/>
      <c r="W22" s="26"/>
    </row>
    <row r="23" spans="1:23" ht="15.75">
      <c r="A23" s="118" t="s">
        <v>115</v>
      </c>
      <c r="B23" s="140"/>
      <c r="C23" s="281" t="s">
        <v>319</v>
      </c>
      <c r="D23" s="193">
        <v>268</v>
      </c>
      <c r="E23" s="150">
        <v>0</v>
      </c>
      <c r="F23" s="193">
        <v>0</v>
      </c>
      <c r="G23" s="150">
        <v>0</v>
      </c>
      <c r="H23" s="150">
        <v>0</v>
      </c>
      <c r="I23" s="150">
        <v>0</v>
      </c>
      <c r="J23" s="150">
        <v>0</v>
      </c>
      <c r="K23" s="199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56"/>
      <c r="S23" s="42"/>
      <c r="W23" s="26"/>
    </row>
    <row r="24" spans="1:23" ht="15.75">
      <c r="A24" s="118"/>
      <c r="B24" s="140"/>
      <c r="C24" s="291"/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319"/>
      <c r="R24" s="156"/>
      <c r="S24" s="42"/>
      <c r="W24" s="26"/>
    </row>
    <row r="25" spans="1:23" ht="15.75">
      <c r="A25" s="118" t="s">
        <v>116</v>
      </c>
      <c r="B25" s="140"/>
      <c r="C25" s="281" t="s">
        <v>320</v>
      </c>
      <c r="D25" s="193">
        <v>6503</v>
      </c>
      <c r="E25" s="193">
        <v>11354</v>
      </c>
      <c r="F25" s="193">
        <v>17989</v>
      </c>
      <c r="G25" s="193">
        <v>15246</v>
      </c>
      <c r="H25" s="193">
        <v>7361</v>
      </c>
      <c r="I25" s="193">
        <v>28140</v>
      </c>
      <c r="J25" s="193">
        <v>21217</v>
      </c>
      <c r="K25" s="193">
        <v>24572</v>
      </c>
      <c r="L25" s="193">
        <v>13979</v>
      </c>
      <c r="M25" s="193">
        <v>16801</v>
      </c>
      <c r="N25" s="193">
        <v>16731</v>
      </c>
      <c r="O25" s="193">
        <v>43347</v>
      </c>
      <c r="P25" s="193">
        <v>22490</v>
      </c>
      <c r="Q25" s="193">
        <v>-13607</v>
      </c>
      <c r="R25" s="156"/>
      <c r="S25" s="42"/>
      <c r="W25" s="26"/>
    </row>
    <row r="26" spans="1:23" ht="15.75">
      <c r="A26" s="118" t="s">
        <v>117</v>
      </c>
      <c r="B26" s="140"/>
      <c r="C26" s="279" t="s">
        <v>316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-1</v>
      </c>
      <c r="K26" s="195">
        <v>-13</v>
      </c>
      <c r="L26" s="195">
        <v>-1</v>
      </c>
      <c r="M26" s="195">
        <v>1</v>
      </c>
      <c r="N26" s="195">
        <v>-4</v>
      </c>
      <c r="O26" s="195">
        <v>-2</v>
      </c>
      <c r="P26" s="195">
        <v>7</v>
      </c>
      <c r="Q26" s="195">
        <v>-8</v>
      </c>
      <c r="R26" s="197" t="s">
        <v>446</v>
      </c>
      <c r="S26" s="42"/>
      <c r="W26" s="26"/>
    </row>
    <row r="27" spans="1:23" ht="15.75">
      <c r="A27" s="118"/>
      <c r="B27" s="140"/>
      <c r="C27" s="279" t="s">
        <v>317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8262</v>
      </c>
      <c r="Q27" s="195">
        <v>-458</v>
      </c>
      <c r="R27" s="197" t="s">
        <v>496</v>
      </c>
      <c r="S27" s="42"/>
      <c r="W27" s="26"/>
    </row>
    <row r="28" spans="1:23" ht="15.75">
      <c r="A28" s="118" t="s">
        <v>272</v>
      </c>
      <c r="B28" s="140"/>
      <c r="C28" s="279" t="s">
        <v>318</v>
      </c>
      <c r="D28" s="195">
        <v>6503</v>
      </c>
      <c r="E28" s="195">
        <v>11354</v>
      </c>
      <c r="F28" s="195">
        <v>17989</v>
      </c>
      <c r="G28" s="195">
        <v>15246</v>
      </c>
      <c r="H28" s="195">
        <v>7361</v>
      </c>
      <c r="I28" s="195">
        <v>28140</v>
      </c>
      <c r="J28" s="195">
        <v>21218</v>
      </c>
      <c r="K28" s="195">
        <v>24585</v>
      </c>
      <c r="L28" s="195">
        <v>13980</v>
      </c>
      <c r="M28" s="195">
        <v>16800</v>
      </c>
      <c r="N28" s="195">
        <v>16735</v>
      </c>
      <c r="O28" s="195">
        <v>43349</v>
      </c>
      <c r="P28" s="195">
        <v>14221</v>
      </c>
      <c r="Q28" s="195">
        <v>-10810</v>
      </c>
      <c r="R28" s="197" t="s">
        <v>447</v>
      </c>
      <c r="S28" s="42"/>
      <c r="W28" s="26"/>
    </row>
    <row r="29" spans="1:23" ht="15.75">
      <c r="A29" s="118"/>
      <c r="B29" s="140"/>
      <c r="C29" s="279" t="s">
        <v>322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-2331</v>
      </c>
      <c r="R29" s="436" t="s">
        <v>512</v>
      </c>
      <c r="S29" s="42"/>
      <c r="W29" s="26"/>
    </row>
    <row r="30" spans="1:23" ht="15.75">
      <c r="A30" s="118" t="s">
        <v>118</v>
      </c>
      <c r="B30" s="75"/>
      <c r="C30" s="281" t="s">
        <v>321</v>
      </c>
      <c r="D30" s="193">
        <v>-6354</v>
      </c>
      <c r="E30" s="193">
        <v>-4991</v>
      </c>
      <c r="F30" s="193">
        <v>-2093</v>
      </c>
      <c r="G30" s="193">
        <v>-16089</v>
      </c>
      <c r="H30" s="193">
        <v>-6600</v>
      </c>
      <c r="I30" s="193">
        <v>5454</v>
      </c>
      <c r="J30" s="193">
        <v>-1721</v>
      </c>
      <c r="K30" s="193">
        <v>-4357</v>
      </c>
      <c r="L30" s="193">
        <v>-7013</v>
      </c>
      <c r="M30" s="193">
        <v>-4254</v>
      </c>
      <c r="N30" s="193">
        <v>-10288</v>
      </c>
      <c r="O30" s="193">
        <v>-5384</v>
      </c>
      <c r="P30" s="193">
        <v>-4611</v>
      </c>
      <c r="Q30" s="193">
        <v>105</v>
      </c>
      <c r="R30" s="156"/>
      <c r="S30" s="42"/>
      <c r="W30" s="26"/>
    </row>
    <row r="31" spans="1:23" ht="15.75">
      <c r="A31" s="118" t="s">
        <v>119</v>
      </c>
      <c r="B31" s="75"/>
      <c r="C31" s="279" t="s">
        <v>316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-70</v>
      </c>
      <c r="R31" s="157"/>
      <c r="S31" s="42"/>
      <c r="W31" s="26"/>
    </row>
    <row r="32" spans="1:23" ht="15.75">
      <c r="A32" s="118" t="s">
        <v>273</v>
      </c>
      <c r="B32" s="75"/>
      <c r="C32" s="279" t="s">
        <v>317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175</v>
      </c>
      <c r="R32" s="157"/>
      <c r="S32" s="42"/>
      <c r="W32" s="26"/>
    </row>
    <row r="33" spans="1:23" ht="15.75">
      <c r="A33" s="118"/>
      <c r="B33" s="140"/>
      <c r="C33" s="280"/>
      <c r="D33" s="47"/>
      <c r="E33" s="48"/>
      <c r="F33" s="48"/>
      <c r="G33" s="48"/>
      <c r="H33" s="48"/>
      <c r="I33" s="48"/>
      <c r="J33" s="48"/>
      <c r="K33" s="48"/>
      <c r="L33" s="48"/>
      <c r="M33" s="59"/>
      <c r="N33" s="59"/>
      <c r="O33" s="59"/>
      <c r="P33" s="59"/>
      <c r="Q33" s="319"/>
      <c r="R33" s="156"/>
      <c r="S33" s="42"/>
      <c r="W33" s="26"/>
    </row>
    <row r="34" spans="1:23" ht="30">
      <c r="A34" s="118"/>
      <c r="B34" s="140"/>
      <c r="C34" s="353" t="s">
        <v>444</v>
      </c>
      <c r="D34" s="193" t="s">
        <v>275</v>
      </c>
      <c r="E34" s="193" t="s">
        <v>275</v>
      </c>
      <c r="F34" s="193" t="s">
        <v>275</v>
      </c>
      <c r="G34" s="193" t="s">
        <v>275</v>
      </c>
      <c r="H34" s="193" t="s">
        <v>275</v>
      </c>
      <c r="I34" s="193" t="s">
        <v>275</v>
      </c>
      <c r="J34" s="193" t="s">
        <v>275</v>
      </c>
      <c r="K34" s="193" t="s">
        <v>275</v>
      </c>
      <c r="L34" s="193" t="s">
        <v>275</v>
      </c>
      <c r="M34" s="193" t="s">
        <v>275</v>
      </c>
      <c r="N34" s="193" t="s">
        <v>275</v>
      </c>
      <c r="O34" s="193" t="s">
        <v>275</v>
      </c>
      <c r="P34" s="193" t="s">
        <v>275</v>
      </c>
      <c r="Q34" s="193" t="s">
        <v>275</v>
      </c>
      <c r="R34" s="156"/>
      <c r="S34" s="42"/>
      <c r="W34" s="26"/>
    </row>
    <row r="35" spans="1:23" ht="30">
      <c r="A35" s="118" t="s">
        <v>120</v>
      </c>
      <c r="B35" s="75"/>
      <c r="C35" s="353" t="s">
        <v>445</v>
      </c>
      <c r="D35" s="193" t="s">
        <v>275</v>
      </c>
      <c r="E35" s="193" t="s">
        <v>275</v>
      </c>
      <c r="F35" s="193" t="s">
        <v>275</v>
      </c>
      <c r="G35" s="193" t="s">
        <v>275</v>
      </c>
      <c r="H35" s="193" t="s">
        <v>275</v>
      </c>
      <c r="I35" s="193" t="s">
        <v>275</v>
      </c>
      <c r="J35" s="193" t="s">
        <v>275</v>
      </c>
      <c r="K35" s="193" t="s">
        <v>275</v>
      </c>
      <c r="L35" s="193" t="s">
        <v>275</v>
      </c>
      <c r="M35" s="193" t="s">
        <v>275</v>
      </c>
      <c r="N35" s="193" t="s">
        <v>275</v>
      </c>
      <c r="O35" s="193" t="s">
        <v>275</v>
      </c>
      <c r="P35" s="193" t="s">
        <v>275</v>
      </c>
      <c r="Q35" s="193" t="s">
        <v>275</v>
      </c>
      <c r="R35" s="156"/>
      <c r="S35" s="42"/>
      <c r="W35" s="26"/>
    </row>
    <row r="36" spans="1:23" ht="15.75">
      <c r="A36" s="118" t="s">
        <v>121</v>
      </c>
      <c r="B36" s="140"/>
      <c r="C36" s="279" t="s">
        <v>316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7"/>
      <c r="S36" s="42"/>
      <c r="W36" s="26"/>
    </row>
    <row r="37" spans="1:23" ht="15.75">
      <c r="A37" s="118" t="s">
        <v>274</v>
      </c>
      <c r="B37" s="140"/>
      <c r="C37" s="279" t="s">
        <v>317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7"/>
      <c r="S37" s="42"/>
      <c r="W37" s="26"/>
    </row>
    <row r="38" spans="1:23" ht="15.75">
      <c r="A38" s="118"/>
      <c r="B38" s="141"/>
      <c r="C38" s="280"/>
      <c r="D38" s="47"/>
      <c r="E38" s="48"/>
      <c r="F38" s="48"/>
      <c r="G38" s="48"/>
      <c r="H38" s="48"/>
      <c r="I38" s="48"/>
      <c r="J38" s="48"/>
      <c r="K38" s="48"/>
      <c r="L38" s="48"/>
      <c r="M38" s="59"/>
      <c r="N38" s="59"/>
      <c r="O38" s="59"/>
      <c r="P38" s="59"/>
      <c r="Q38" s="319"/>
      <c r="R38" s="156"/>
      <c r="S38" s="42"/>
      <c r="W38" s="26"/>
    </row>
    <row r="39" spans="1:23" ht="15.75">
      <c r="A39" s="118" t="s">
        <v>122</v>
      </c>
      <c r="B39" s="75"/>
      <c r="C39" s="281" t="s">
        <v>326</v>
      </c>
      <c r="D39" s="192">
        <f>SUM(D40:D42)</f>
        <v>41584</v>
      </c>
      <c r="E39" s="192">
        <f aca="true" t="shared" si="2" ref="E39:Q39">SUM(E40:E42)</f>
        <v>104730</v>
      </c>
      <c r="F39" s="192">
        <f t="shared" si="2"/>
        <v>53616</v>
      </c>
      <c r="G39" s="192">
        <f t="shared" si="2"/>
        <v>54470</v>
      </c>
      <c r="H39" s="192">
        <f t="shared" si="2"/>
        <v>90775</v>
      </c>
      <c r="I39" s="192">
        <f t="shared" si="2"/>
        <v>42905</v>
      </c>
      <c r="J39" s="192">
        <f t="shared" si="2"/>
        <v>80113</v>
      </c>
      <c r="K39" s="192">
        <f t="shared" si="2"/>
        <v>28811</v>
      </c>
      <c r="L39" s="192">
        <f t="shared" si="2"/>
        <v>99389</v>
      </c>
      <c r="M39" s="192">
        <f t="shared" si="2"/>
        <v>348968</v>
      </c>
      <c r="N39" s="192">
        <f t="shared" si="2"/>
        <v>423903</v>
      </c>
      <c r="O39" s="192">
        <f t="shared" si="2"/>
        <v>468806</v>
      </c>
      <c r="P39" s="192">
        <f t="shared" si="2"/>
        <v>130793</v>
      </c>
      <c r="Q39" s="192">
        <f t="shared" si="2"/>
        <v>0</v>
      </c>
      <c r="R39" s="156"/>
      <c r="S39" s="42"/>
      <c r="W39" s="26"/>
    </row>
    <row r="40" spans="1:23" ht="15.75">
      <c r="A40" s="118" t="s">
        <v>123</v>
      </c>
      <c r="B40" s="75"/>
      <c r="C40" s="279" t="s">
        <v>316</v>
      </c>
      <c r="D40" s="195">
        <v>41584</v>
      </c>
      <c r="E40" s="195">
        <v>104730</v>
      </c>
      <c r="F40" s="195">
        <v>53616</v>
      </c>
      <c r="G40" s="195">
        <v>54470</v>
      </c>
      <c r="H40" s="195">
        <v>90775</v>
      </c>
      <c r="I40" s="195">
        <v>42905</v>
      </c>
      <c r="J40" s="195">
        <v>80113</v>
      </c>
      <c r="K40" s="195">
        <v>28811</v>
      </c>
      <c r="L40" s="195">
        <v>99389</v>
      </c>
      <c r="M40" s="195">
        <v>348968</v>
      </c>
      <c r="N40" s="195">
        <v>423903</v>
      </c>
      <c r="O40" s="195">
        <v>468806</v>
      </c>
      <c r="P40" s="195">
        <v>130793</v>
      </c>
      <c r="Q40" s="195">
        <v>0</v>
      </c>
      <c r="R40" s="197" t="s">
        <v>448</v>
      </c>
      <c r="S40" s="42"/>
      <c r="W40" s="26"/>
    </row>
    <row r="41" spans="1:23" ht="15.75">
      <c r="A41" s="118" t="s">
        <v>124</v>
      </c>
      <c r="B41" s="75"/>
      <c r="C41" s="279" t="s">
        <v>317</v>
      </c>
      <c r="D41" s="195">
        <v>0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5">
        <v>0</v>
      </c>
      <c r="R41" s="157"/>
      <c r="S41" s="42"/>
      <c r="W41" s="26"/>
    </row>
    <row r="42" spans="1:23" ht="15.75">
      <c r="A42" s="118" t="s">
        <v>125</v>
      </c>
      <c r="B42" s="75"/>
      <c r="C42" s="279" t="s">
        <v>318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5">
        <v>0</v>
      </c>
      <c r="Q42" s="195">
        <v>0</v>
      </c>
      <c r="R42" s="157"/>
      <c r="S42" s="42"/>
      <c r="W42" s="26"/>
    </row>
    <row r="43" spans="1:23" ht="16.5" thickBot="1">
      <c r="A43" s="108"/>
      <c r="B43" s="140"/>
      <c r="C43" s="280"/>
      <c r="D43" s="47"/>
      <c r="E43" s="48"/>
      <c r="F43" s="48"/>
      <c r="G43" s="48"/>
      <c r="H43" s="48"/>
      <c r="I43" s="48"/>
      <c r="J43" s="48"/>
      <c r="K43" s="48"/>
      <c r="L43" s="48"/>
      <c r="M43" s="181"/>
      <c r="N43" s="181"/>
      <c r="O43" s="181"/>
      <c r="P43" s="181"/>
      <c r="Q43" s="319"/>
      <c r="R43" s="156"/>
      <c r="S43" s="42"/>
      <c r="W43" s="26"/>
    </row>
    <row r="44" spans="1:23" ht="17.25" thickBot="1" thickTop="1">
      <c r="A44" s="118" t="s">
        <v>126</v>
      </c>
      <c r="B44" s="118"/>
      <c r="C44" s="283" t="s">
        <v>385</v>
      </c>
      <c r="D44" s="348">
        <f>D8+D11+D23+D25+D30+D39</f>
        <v>114</v>
      </c>
      <c r="E44" s="348">
        <f aca="true" t="shared" si="3" ref="E44:M44">E8+E11+E23+E25+E30+E39</f>
        <v>41592</v>
      </c>
      <c r="F44" s="348">
        <f t="shared" si="3"/>
        <v>8720</v>
      </c>
      <c r="G44" s="348">
        <f t="shared" si="3"/>
        <v>-35422</v>
      </c>
      <c r="H44" s="348">
        <f t="shared" si="3"/>
        <v>-18781</v>
      </c>
      <c r="I44" s="348">
        <f t="shared" si="3"/>
        <v>-14537.002999999924</v>
      </c>
      <c r="J44" s="348">
        <f t="shared" si="3"/>
        <v>70489.00000000003</v>
      </c>
      <c r="K44" s="348">
        <f t="shared" si="3"/>
        <v>-51352</v>
      </c>
      <c r="L44" s="348">
        <f t="shared" si="3"/>
        <v>-241855</v>
      </c>
      <c r="M44" s="348">
        <f t="shared" si="3"/>
        <v>-61672</v>
      </c>
      <c r="N44" s="348">
        <f>N8+N11+N23+N25+N30+N39</f>
        <v>-37323</v>
      </c>
      <c r="O44" s="348">
        <f>O8+O11+O23+O25+O30+O39</f>
        <v>376953</v>
      </c>
      <c r="P44" s="191">
        <f>P8+P11+P23+P25+P30+P39</f>
        <v>177173</v>
      </c>
      <c r="Q44" s="191">
        <f>Q8+Q11+Q23+Q25+Q30+Q39</f>
        <v>-80496</v>
      </c>
      <c r="R44" s="179"/>
      <c r="S44" s="41"/>
      <c r="W44" s="26"/>
    </row>
    <row r="45" spans="1:20" ht="16.5" thickTop="1">
      <c r="A45" s="108"/>
      <c r="B45" s="75"/>
      <c r="C45" s="284" t="s">
        <v>342</v>
      </c>
      <c r="D45" s="50"/>
      <c r="E45" s="39"/>
      <c r="F45" s="39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9"/>
      <c r="S45" s="42"/>
      <c r="T45" s="26"/>
    </row>
    <row r="46" spans="1:20" ht="9" customHeight="1">
      <c r="A46" s="108"/>
      <c r="B46" s="75"/>
      <c r="C46" s="292"/>
      <c r="D46" s="52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2"/>
      <c r="T46" s="26"/>
    </row>
    <row r="47" spans="1:20" ht="15.75">
      <c r="A47" s="108"/>
      <c r="B47" s="75"/>
      <c r="C47" s="351" t="s">
        <v>433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2"/>
      <c r="T47" s="26"/>
    </row>
    <row r="48" spans="1:20" ht="15.75">
      <c r="A48" s="108"/>
      <c r="B48" s="75"/>
      <c r="C48" s="286" t="s">
        <v>343</v>
      </c>
      <c r="D48" s="2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2"/>
      <c r="T48" s="26"/>
    </row>
    <row r="49" spans="1:19" ht="12" customHeight="1" thickBot="1">
      <c r="A49" s="138"/>
      <c r="B49" s="131"/>
      <c r="C49" s="6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4"/>
    </row>
    <row r="50" spans="1:20" ht="16.5" thickTop="1">
      <c r="A50" s="142"/>
      <c r="B50" s="115"/>
      <c r="T50" s="26"/>
    </row>
    <row r="51" ht="15">
      <c r="A51" s="142"/>
    </row>
    <row r="52" spans="1:18" ht="15">
      <c r="A52" s="142"/>
      <c r="C52" s="113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5.75">
      <c r="A53" s="142"/>
      <c r="C53" s="35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  <c r="R53" s="57"/>
    </row>
    <row r="54" spans="1:18" ht="15.75">
      <c r="A54" s="142"/>
      <c r="C54" s="35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  <c r="R54" s="57"/>
    </row>
    <row r="55" spans="1:18" ht="15.75">
      <c r="A55" s="142"/>
      <c r="C55" s="35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  <c r="Q55" s="57"/>
      <c r="R55" s="57"/>
    </row>
    <row r="56" spans="1:18" ht="15.75">
      <c r="A56" s="142"/>
      <c r="C56" s="355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  <c r="R56" s="57"/>
    </row>
    <row r="57" spans="1:18" ht="15.75">
      <c r="A57" s="142"/>
      <c r="C57" s="356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57"/>
      <c r="P57" s="57"/>
      <c r="Q57" s="57"/>
      <c r="R57" s="57"/>
    </row>
    <row r="58" spans="1:18" ht="15">
      <c r="A58" s="142"/>
      <c r="C58" s="355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57"/>
      <c r="P58" s="57"/>
      <c r="Q58" s="57"/>
      <c r="R58" s="57"/>
    </row>
    <row r="59" spans="1:18" ht="15">
      <c r="A59" s="142"/>
      <c r="C59" s="11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5">
      <c r="A60" s="142"/>
      <c r="C60" s="113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ht="15">
      <c r="A61" s="142"/>
    </row>
    <row r="62" ht="15">
      <c r="A62" s="142"/>
    </row>
    <row r="63" ht="15">
      <c r="A63" s="142"/>
    </row>
    <row r="64" ht="15">
      <c r="A64" s="55"/>
    </row>
    <row r="65" ht="15">
      <c r="A65" s="55"/>
    </row>
    <row r="66" ht="15">
      <c r="A66" s="55"/>
    </row>
    <row r="67" ht="15">
      <c r="A67" s="55"/>
    </row>
    <row r="68" ht="15">
      <c r="A68" s="114"/>
    </row>
    <row r="69" ht="15">
      <c r="A69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7"/>
  <sheetViews>
    <sheetView showGridLines="0" defaultGridColor="0" zoomScale="75" zoomScaleNormal="75" zoomScalePageLayoutView="0" colorId="22" workbookViewId="0" topLeftCell="B1">
      <selection activeCell="Q46" sqref="Q46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7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1" spans="1:20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T1" s="26"/>
    </row>
    <row r="2" spans="1:20" ht="9.75" customHeight="1">
      <c r="A2" s="55"/>
      <c r="B2" s="55"/>
      <c r="C2" s="113"/>
      <c r="D2" s="5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T2" s="26"/>
    </row>
    <row r="3" spans="1:20" ht="18">
      <c r="A3" s="51" t="s">
        <v>17</v>
      </c>
      <c r="B3" s="115" t="s">
        <v>17</v>
      </c>
      <c r="C3" s="294" t="s">
        <v>386</v>
      </c>
      <c r="D3" s="24"/>
      <c r="T3" s="26"/>
    </row>
    <row r="4" spans="1:20" ht="16.5" thickBot="1">
      <c r="A4" s="51"/>
      <c r="B4" s="115"/>
      <c r="C4" s="295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27"/>
      <c r="O6" s="327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273">
        <v>2005</v>
      </c>
      <c r="O7" s="273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2013.04.11.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20"/>
      <c r="S9" s="42"/>
    </row>
    <row r="10" spans="1:19" ht="17.25" thickBot="1" thickTop="1">
      <c r="A10" s="108" t="s">
        <v>127</v>
      </c>
      <c r="B10" s="75"/>
      <c r="C10" s="283" t="s">
        <v>387</v>
      </c>
      <c r="D10" s="222">
        <f>-'1. Tábla'!E10</f>
        <v>502140</v>
      </c>
      <c r="E10" s="222">
        <f>-'1. Tábla'!F10</f>
        <v>311137</v>
      </c>
      <c r="F10" s="222">
        <f>-'1. Tábla'!G10</f>
        <v>517832</v>
      </c>
      <c r="G10" s="222">
        <f>-'1. Tábla'!H10</f>
        <v>818587.6090909091</v>
      </c>
      <c r="H10" s="222">
        <f>-'1. Tábla'!I10</f>
        <v>629177</v>
      </c>
      <c r="I10" s="222">
        <f>-'1. Tábla'!J10</f>
        <v>398085.0029999999</v>
      </c>
      <c r="J10" s="222">
        <f>-'1. Tábla'!K10</f>
        <v>619340</v>
      </c>
      <c r="K10" s="222">
        <f>-'1. Tábla'!L10</f>
        <v>1537499</v>
      </c>
      <c r="L10" s="222">
        <f>-'1. Tábla'!M10</f>
        <v>1365205</v>
      </c>
      <c r="M10" s="226">
        <f>-'1. Tábla'!N10</f>
        <v>1337636</v>
      </c>
      <c r="N10" s="222">
        <f>-'1. Tábla'!O10</f>
        <v>1743972.6153846155</v>
      </c>
      <c r="O10" s="222">
        <f>-'1. Tábla'!P10</f>
        <v>2225520</v>
      </c>
      <c r="P10" s="222">
        <f>-'1. Tábla'!Q10</f>
        <v>1284795</v>
      </c>
      <c r="Q10" s="222">
        <f>-'1. Tábla'!R10</f>
        <v>990440</v>
      </c>
      <c r="R10" s="158"/>
      <c r="S10" s="42"/>
    </row>
    <row r="11" spans="1:19" ht="6" customHeight="1" thickTop="1">
      <c r="A11" s="105"/>
      <c r="B11" s="75"/>
      <c r="C11" s="291"/>
      <c r="D11" s="223"/>
      <c r="E11" s="224"/>
      <c r="F11" s="224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155"/>
      <c r="S11" s="42"/>
    </row>
    <row r="12" spans="1:19" s="99" customFormat="1" ht="16.5" customHeight="1">
      <c r="A12" s="108" t="s">
        <v>128</v>
      </c>
      <c r="B12" s="121"/>
      <c r="C12" s="360" t="s">
        <v>455</v>
      </c>
      <c r="D12" s="375">
        <f>D13+D14+D15+D22+D27</f>
        <v>373179</v>
      </c>
      <c r="E12" s="375">
        <f aca="true" t="shared" si="0" ref="E12:J12">E13+E14+E15+E22+E27</f>
        <v>-109907.00000000001</v>
      </c>
      <c r="F12" s="375">
        <f t="shared" si="0"/>
        <v>-298400</v>
      </c>
      <c r="G12" s="375">
        <f t="shared" si="0"/>
        <v>-251024</v>
      </c>
      <c r="H12" s="375">
        <f t="shared" si="0"/>
        <v>-29473</v>
      </c>
      <c r="I12" s="375">
        <f t="shared" si="0"/>
        <v>-255743</v>
      </c>
      <c r="J12" s="375">
        <f t="shared" si="0"/>
        <v>448550</v>
      </c>
      <c r="K12" s="375">
        <f aca="true" t="shared" si="1" ref="K12:P12">K13+K14+K15+K22+K27</f>
        <v>-115833.99999999999</v>
      </c>
      <c r="L12" s="375">
        <f t="shared" si="1"/>
        <v>-89834.99999999999</v>
      </c>
      <c r="M12" s="376">
        <f t="shared" si="1"/>
        <v>398938</v>
      </c>
      <c r="N12" s="375">
        <f t="shared" si="1"/>
        <v>-458157</v>
      </c>
      <c r="O12" s="375">
        <f t="shared" si="1"/>
        <v>-124917.99999999991</v>
      </c>
      <c r="P12" s="376">
        <f t="shared" si="1"/>
        <v>24202</v>
      </c>
      <c r="Q12" s="376">
        <f>Q13+Q14+Q15+Q22+Q27</f>
        <v>1321722</v>
      </c>
      <c r="R12" s="159"/>
      <c r="S12" s="122"/>
    </row>
    <row r="13" spans="1:19" s="99" customFormat="1" ht="16.5" customHeight="1">
      <c r="A13" s="108" t="s">
        <v>129</v>
      </c>
      <c r="B13" s="123"/>
      <c r="C13" s="361" t="s">
        <v>456</v>
      </c>
      <c r="D13" s="394">
        <v>186475.00000000003</v>
      </c>
      <c r="E13" s="394">
        <v>-163458</v>
      </c>
      <c r="F13" s="394">
        <v>-49228.00000000001</v>
      </c>
      <c r="G13" s="394">
        <v>-143457</v>
      </c>
      <c r="H13" s="394">
        <v>175993</v>
      </c>
      <c r="I13" s="394">
        <v>-105263.99999999999</v>
      </c>
      <c r="J13" s="394">
        <v>248436</v>
      </c>
      <c r="K13" s="394">
        <v>-307478</v>
      </c>
      <c r="L13" s="394">
        <v>21834.000000000004</v>
      </c>
      <c r="M13" s="394">
        <v>225062</v>
      </c>
      <c r="N13" s="394">
        <v>-18622.000000000015</v>
      </c>
      <c r="O13" s="394">
        <v>122529</v>
      </c>
      <c r="P13" s="395">
        <v>152872</v>
      </c>
      <c r="Q13" s="395">
        <v>1585371</v>
      </c>
      <c r="R13" s="159"/>
      <c r="S13" s="122"/>
    </row>
    <row r="14" spans="1:19" s="99" customFormat="1" ht="16.5" customHeight="1">
      <c r="A14" s="108" t="s">
        <v>130</v>
      </c>
      <c r="B14" s="123"/>
      <c r="C14" s="361" t="s">
        <v>457</v>
      </c>
      <c r="D14" s="394">
        <v>-2700</v>
      </c>
      <c r="E14" s="394">
        <v>0</v>
      </c>
      <c r="F14" s="394">
        <v>9275</v>
      </c>
      <c r="G14" s="394">
        <v>7237.000000000004</v>
      </c>
      <c r="H14" s="394">
        <v>-134003</v>
      </c>
      <c r="I14" s="394">
        <v>-92787</v>
      </c>
      <c r="J14" s="394">
        <v>-47149</v>
      </c>
      <c r="K14" s="394">
        <v>-79351</v>
      </c>
      <c r="L14" s="394">
        <v>977.0000000000001</v>
      </c>
      <c r="M14" s="394">
        <v>-14569</v>
      </c>
      <c r="N14" s="394">
        <v>-18797</v>
      </c>
      <c r="O14" s="394">
        <v>-21393</v>
      </c>
      <c r="P14" s="395">
        <v>-13165</v>
      </c>
      <c r="Q14" s="395">
        <v>-11748.999999999998</v>
      </c>
      <c r="R14" s="159"/>
      <c r="S14" s="122"/>
    </row>
    <row r="15" spans="1:19" s="99" customFormat="1" ht="16.5" customHeight="1">
      <c r="A15" s="108" t="s">
        <v>131</v>
      </c>
      <c r="B15" s="123"/>
      <c r="C15" s="361" t="s">
        <v>458</v>
      </c>
      <c r="D15" s="394">
        <v>-12813</v>
      </c>
      <c r="E15" s="394">
        <v>-6805</v>
      </c>
      <c r="F15" s="394">
        <v>55322</v>
      </c>
      <c r="G15" s="394">
        <v>-47560</v>
      </c>
      <c r="H15" s="394">
        <v>-4622.999999999999</v>
      </c>
      <c r="I15" s="394">
        <v>-63007.00000000001</v>
      </c>
      <c r="J15" s="394">
        <v>-14889</v>
      </c>
      <c r="K15" s="394">
        <v>-5392.999999999998</v>
      </c>
      <c r="L15" s="394">
        <v>-40125.99999999999</v>
      </c>
      <c r="M15" s="394">
        <v>88208</v>
      </c>
      <c r="N15" s="394">
        <v>64625</v>
      </c>
      <c r="O15" s="394">
        <v>-8362.000000000002</v>
      </c>
      <c r="P15" s="395">
        <v>-120342.99999999999</v>
      </c>
      <c r="Q15" s="395">
        <v>-102320.00000000001</v>
      </c>
      <c r="R15" s="159"/>
      <c r="S15" s="122"/>
    </row>
    <row r="16" spans="1:19" s="99" customFormat="1" ht="16.5" customHeight="1">
      <c r="A16" s="108" t="s">
        <v>132</v>
      </c>
      <c r="B16" s="123"/>
      <c r="C16" s="362" t="s">
        <v>388</v>
      </c>
      <c r="D16" s="394">
        <v>20000</v>
      </c>
      <c r="E16" s="394">
        <v>25000</v>
      </c>
      <c r="F16" s="394">
        <v>88000</v>
      </c>
      <c r="G16" s="394">
        <v>35000</v>
      </c>
      <c r="H16" s="394">
        <v>24186.99</v>
      </c>
      <c r="I16" s="394">
        <v>28084.88</v>
      </c>
      <c r="J16" s="394">
        <v>29937</v>
      </c>
      <c r="K16" s="394">
        <v>40642.324361000006</v>
      </c>
      <c r="L16" s="394">
        <v>36123.71335748001</v>
      </c>
      <c r="M16" s="394">
        <v>111700</v>
      </c>
      <c r="N16" s="394">
        <v>168200</v>
      </c>
      <c r="O16" s="394">
        <v>170200</v>
      </c>
      <c r="P16" s="395">
        <v>114600</v>
      </c>
      <c r="Q16" s="395">
        <v>197554</v>
      </c>
      <c r="R16" s="159"/>
      <c r="S16" s="122"/>
    </row>
    <row r="17" spans="1:19" s="99" customFormat="1" ht="16.5" customHeight="1">
      <c r="A17" s="108" t="s">
        <v>133</v>
      </c>
      <c r="B17" s="123"/>
      <c r="C17" s="361" t="s">
        <v>389</v>
      </c>
      <c r="D17" s="394">
        <v>-32813</v>
      </c>
      <c r="E17" s="394">
        <v>-31805</v>
      </c>
      <c r="F17" s="394">
        <v>-32678</v>
      </c>
      <c r="G17" s="394">
        <v>-82560</v>
      </c>
      <c r="H17" s="394">
        <v>-28809.99</v>
      </c>
      <c r="I17" s="394">
        <v>-91091.88</v>
      </c>
      <c r="J17" s="394">
        <v>-44826</v>
      </c>
      <c r="K17" s="394">
        <v>-46035.324361000006</v>
      </c>
      <c r="L17" s="394">
        <v>-76249.71335748001</v>
      </c>
      <c r="M17" s="394">
        <v>-23492</v>
      </c>
      <c r="N17" s="394">
        <v>-103575</v>
      </c>
      <c r="O17" s="394">
        <v>-178562</v>
      </c>
      <c r="P17" s="395">
        <v>-234943</v>
      </c>
      <c r="Q17" s="395">
        <v>-299874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94">
        <v>1603.9999999999995</v>
      </c>
      <c r="E18" s="394">
        <v>-1222</v>
      </c>
      <c r="F18" s="394">
        <v>36201</v>
      </c>
      <c r="G18" s="394">
        <v>-35606</v>
      </c>
      <c r="H18" s="394">
        <v>-3555</v>
      </c>
      <c r="I18" s="394">
        <v>9773</v>
      </c>
      <c r="J18" s="394">
        <v>-5050</v>
      </c>
      <c r="K18" s="394">
        <v>4451</v>
      </c>
      <c r="L18" s="394">
        <v>2123.0000000000027</v>
      </c>
      <c r="M18" s="394">
        <v>78798</v>
      </c>
      <c r="N18" s="394">
        <v>-77739</v>
      </c>
      <c r="O18" s="394">
        <v>28063.000000000004</v>
      </c>
      <c r="P18" s="395">
        <v>51636</v>
      </c>
      <c r="Q18" s="395">
        <v>-88543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94">
        <v>-14417</v>
      </c>
      <c r="E19" s="394">
        <v>-5583</v>
      </c>
      <c r="F19" s="394">
        <v>19121</v>
      </c>
      <c r="G19" s="394">
        <v>-11954</v>
      </c>
      <c r="H19" s="394">
        <v>-1067.9999999999995</v>
      </c>
      <c r="I19" s="394">
        <v>-72780</v>
      </c>
      <c r="J19" s="394">
        <v>-9839</v>
      </c>
      <c r="K19" s="394">
        <v>-9843.999999999998</v>
      </c>
      <c r="L19" s="394">
        <v>-42248.99999999999</v>
      </c>
      <c r="M19" s="394">
        <v>9410</v>
      </c>
      <c r="N19" s="394">
        <v>142364</v>
      </c>
      <c r="O19" s="394">
        <v>-36425.00000000001</v>
      </c>
      <c r="P19" s="395">
        <v>-171978.99999999997</v>
      </c>
      <c r="Q19" s="395">
        <v>-13777.000000000002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94">
        <v>15600</v>
      </c>
      <c r="E20" s="394">
        <v>19500</v>
      </c>
      <c r="F20" s="394">
        <v>47000</v>
      </c>
      <c r="G20" s="394">
        <v>23100</v>
      </c>
      <c r="H20" s="394">
        <v>18000</v>
      </c>
      <c r="I20" s="394">
        <v>14900</v>
      </c>
      <c r="J20" s="394">
        <v>23500</v>
      </c>
      <c r="K20" s="394">
        <v>32035.82</v>
      </c>
      <c r="L20" s="394">
        <v>25758.753</v>
      </c>
      <c r="M20" s="394">
        <v>28947.55</v>
      </c>
      <c r="N20" s="394">
        <v>166304</v>
      </c>
      <c r="O20" s="394">
        <v>135514</v>
      </c>
      <c r="P20" s="395">
        <v>26426</v>
      </c>
      <c r="Q20" s="395">
        <v>26526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94">
        <v>-30017</v>
      </c>
      <c r="E21" s="394">
        <v>-25083</v>
      </c>
      <c r="F21" s="394">
        <v>-27879</v>
      </c>
      <c r="G21" s="394">
        <v>-35054</v>
      </c>
      <c r="H21" s="394">
        <v>-19068</v>
      </c>
      <c r="I21" s="394">
        <v>-87680</v>
      </c>
      <c r="J21" s="394">
        <v>-33339</v>
      </c>
      <c r="K21" s="394">
        <v>-41879.82</v>
      </c>
      <c r="L21" s="394">
        <v>-68007.753</v>
      </c>
      <c r="M21" s="394">
        <v>-19537.55</v>
      </c>
      <c r="N21" s="394">
        <v>-23940</v>
      </c>
      <c r="O21" s="394">
        <v>-171939</v>
      </c>
      <c r="P21" s="395">
        <v>-198404.99999999997</v>
      </c>
      <c r="Q21" s="395">
        <v>-40303</v>
      </c>
      <c r="R21" s="159"/>
      <c r="S21" s="122"/>
    </row>
    <row r="22" spans="1:19" s="99" customFormat="1" ht="16.5" customHeight="1">
      <c r="A22" s="108" t="s">
        <v>134</v>
      </c>
      <c r="B22" s="123"/>
      <c r="C22" s="362" t="s">
        <v>461</v>
      </c>
      <c r="D22" s="394">
        <v>165458.99999999994</v>
      </c>
      <c r="E22" s="394">
        <v>48045.999999999985</v>
      </c>
      <c r="F22" s="394">
        <v>-427993</v>
      </c>
      <c r="G22" s="394">
        <v>-85808</v>
      </c>
      <c r="H22" s="394">
        <v>-175671</v>
      </c>
      <c r="I22" s="394">
        <v>-25687</v>
      </c>
      <c r="J22" s="394">
        <v>210017</v>
      </c>
      <c r="K22" s="394">
        <v>163362</v>
      </c>
      <c r="L22" s="394">
        <v>-109586</v>
      </c>
      <c r="M22" s="394">
        <v>-109060</v>
      </c>
      <c r="N22" s="394">
        <v>-515899</v>
      </c>
      <c r="O22" s="394">
        <v>-288366.99999999994</v>
      </c>
      <c r="P22" s="395">
        <v>-74085.00000000001</v>
      </c>
      <c r="Q22" s="395">
        <v>-165067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94">
        <v>0</v>
      </c>
      <c r="E23" s="394">
        <v>2089</v>
      </c>
      <c r="F23" s="394">
        <v>432.00000000000006</v>
      </c>
      <c r="G23" s="394">
        <v>1798.0000000000002</v>
      </c>
      <c r="H23" s="394">
        <v>1280</v>
      </c>
      <c r="I23" s="394">
        <v>4765</v>
      </c>
      <c r="J23" s="394">
        <v>6966.999999999999</v>
      </c>
      <c r="K23" s="394">
        <v>-181.00000000000094</v>
      </c>
      <c r="L23" s="394">
        <v>-2306</v>
      </c>
      <c r="M23" s="394">
        <v>2852.9999999999995</v>
      </c>
      <c r="N23" s="394">
        <v>-768.0000000000007</v>
      </c>
      <c r="O23" s="394">
        <v>-5512</v>
      </c>
      <c r="P23" s="395">
        <v>3377.9999999999995</v>
      </c>
      <c r="Q23" s="395">
        <v>-3835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94">
        <v>165458.99999999994</v>
      </c>
      <c r="E24" s="394">
        <v>45956.999999999985</v>
      </c>
      <c r="F24" s="394">
        <v>-428425</v>
      </c>
      <c r="G24" s="394">
        <v>-87606</v>
      </c>
      <c r="H24" s="394">
        <v>-176951</v>
      </c>
      <c r="I24" s="394">
        <v>-30452</v>
      </c>
      <c r="J24" s="394">
        <v>203050</v>
      </c>
      <c r="K24" s="394">
        <v>163543</v>
      </c>
      <c r="L24" s="394">
        <v>-107280</v>
      </c>
      <c r="M24" s="394">
        <v>-111913</v>
      </c>
      <c r="N24" s="394">
        <v>-515131</v>
      </c>
      <c r="O24" s="394">
        <v>-282854.99999999994</v>
      </c>
      <c r="P24" s="395">
        <v>-77463.00000000001</v>
      </c>
      <c r="Q24" s="395">
        <v>-161232</v>
      </c>
      <c r="R24" s="159"/>
      <c r="S24" s="122"/>
    </row>
    <row r="25" spans="1:19" s="99" customFormat="1" ht="16.5" customHeight="1">
      <c r="A25" s="108" t="s">
        <v>135</v>
      </c>
      <c r="B25" s="123"/>
      <c r="C25" s="362" t="s">
        <v>390</v>
      </c>
      <c r="D25" s="394">
        <v>265155</v>
      </c>
      <c r="E25" s="394">
        <v>283659</v>
      </c>
      <c r="F25" s="394">
        <v>18100</v>
      </c>
      <c r="G25" s="394">
        <v>56668</v>
      </c>
      <c r="H25" s="394">
        <v>27500</v>
      </c>
      <c r="I25" s="394">
        <v>68447</v>
      </c>
      <c r="J25" s="394">
        <v>293781</v>
      </c>
      <c r="K25" s="394">
        <v>263064</v>
      </c>
      <c r="L25" s="394">
        <v>22400</v>
      </c>
      <c r="M25" s="394">
        <v>24570</v>
      </c>
      <c r="N25" s="394">
        <v>38650</v>
      </c>
      <c r="O25" s="394">
        <v>47076</v>
      </c>
      <c r="P25" s="395">
        <v>33203</v>
      </c>
      <c r="Q25" s="395">
        <v>30744</v>
      </c>
      <c r="R25" s="159"/>
      <c r="S25" s="122"/>
    </row>
    <row r="26" spans="1:19" s="99" customFormat="1" ht="16.5" customHeight="1">
      <c r="A26" s="108" t="s">
        <v>136</v>
      </c>
      <c r="B26" s="123"/>
      <c r="C26" s="361" t="s">
        <v>391</v>
      </c>
      <c r="D26" s="394">
        <v>-99695.99999999997</v>
      </c>
      <c r="E26" s="394">
        <v>-237702</v>
      </c>
      <c r="F26" s="394">
        <v>-446525</v>
      </c>
      <c r="G26" s="394">
        <v>-144274</v>
      </c>
      <c r="H26" s="394">
        <v>-204451</v>
      </c>
      <c r="I26" s="394">
        <v>-98899</v>
      </c>
      <c r="J26" s="394">
        <v>-90731</v>
      </c>
      <c r="K26" s="394">
        <v>-99520.99999999997</v>
      </c>
      <c r="L26" s="394">
        <v>-129680</v>
      </c>
      <c r="M26" s="394">
        <v>-136483</v>
      </c>
      <c r="N26" s="394">
        <v>-553781</v>
      </c>
      <c r="O26" s="394">
        <v>-329930.99999999994</v>
      </c>
      <c r="P26" s="395">
        <v>-110666</v>
      </c>
      <c r="Q26" s="395">
        <v>-191976</v>
      </c>
      <c r="R26" s="159"/>
      <c r="S26" s="122"/>
    </row>
    <row r="27" spans="1:19" s="99" customFormat="1" ht="16.5" customHeight="1">
      <c r="A27" s="108" t="s">
        <v>137</v>
      </c>
      <c r="B27" s="123"/>
      <c r="C27" s="361" t="s">
        <v>392</v>
      </c>
      <c r="D27" s="394">
        <v>36757.99999999999</v>
      </c>
      <c r="E27" s="394">
        <v>12310.000000000005</v>
      </c>
      <c r="F27" s="394">
        <v>114224</v>
      </c>
      <c r="G27" s="394">
        <v>18564</v>
      </c>
      <c r="H27" s="394">
        <v>108831</v>
      </c>
      <c r="I27" s="394">
        <v>31002</v>
      </c>
      <c r="J27" s="394">
        <v>52135</v>
      </c>
      <c r="K27" s="394">
        <v>113026.00000000001</v>
      </c>
      <c r="L27" s="394">
        <v>37066</v>
      </c>
      <c r="M27" s="394">
        <v>209297</v>
      </c>
      <c r="N27" s="394">
        <v>30535.999999999996</v>
      </c>
      <c r="O27" s="394">
        <v>70675.00000000003</v>
      </c>
      <c r="P27" s="395">
        <v>78923</v>
      </c>
      <c r="Q27" s="395">
        <v>15487.000000000002</v>
      </c>
      <c r="R27" s="159"/>
      <c r="S27" s="122"/>
    </row>
    <row r="28" spans="1:19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1"/>
      <c r="N28" s="380"/>
      <c r="O28" s="380"/>
      <c r="P28" s="383"/>
      <c r="Q28" s="381"/>
      <c r="R28" s="159"/>
      <c r="S28" s="122"/>
    </row>
    <row r="29" spans="1:19" s="99" customFormat="1" ht="16.5" customHeight="1">
      <c r="A29" s="108" t="s">
        <v>138</v>
      </c>
      <c r="B29" s="123"/>
      <c r="C29" s="365" t="s">
        <v>464</v>
      </c>
      <c r="D29" s="376">
        <f>D30+D31+D33+D34+D36+D38+D39+D40</f>
        <v>86551</v>
      </c>
      <c r="E29" s="376">
        <f aca="true" t="shared" si="2" ref="E29:M29">E30+E31+E33+E34+E36+E38+E39+E40</f>
        <v>-56775.99999999977</v>
      </c>
      <c r="F29" s="376">
        <f t="shared" si="2"/>
        <v>175961.99999999936</v>
      </c>
      <c r="G29" s="376">
        <f t="shared" si="2"/>
        <v>162677.00000000081</v>
      </c>
      <c r="H29" s="376">
        <f t="shared" si="2"/>
        <v>176815.99999999965</v>
      </c>
      <c r="I29" s="376">
        <f t="shared" si="2"/>
        <v>211515.00000000023</v>
      </c>
      <c r="J29" s="376">
        <f t="shared" si="2"/>
        <v>-459520.00000000047</v>
      </c>
      <c r="K29" s="376">
        <f t="shared" si="2"/>
        <v>130688.0000000007</v>
      </c>
      <c r="L29" s="376">
        <f t="shared" si="2"/>
        <v>52500.99999999924</v>
      </c>
      <c r="M29" s="376">
        <f t="shared" si="2"/>
        <v>-464272.9999999993</v>
      </c>
      <c r="N29" s="376">
        <f>N30+N31+N33+N34+N36+N38+N39+N40</f>
        <v>-24014.99999999994</v>
      </c>
      <c r="O29" s="376">
        <f>O30+O31+O33+O34+O36+O38+O39+O40</f>
        <v>-62129.00000000074</v>
      </c>
      <c r="P29" s="376">
        <f>P30+P31+P33+P34+P36+P38+P39+P40</f>
        <v>-104181.99999999878</v>
      </c>
      <c r="Q29" s="376">
        <f>Q30+Q31+Q33+Q34+Q36+Q38+Q39+Q40</f>
        <v>334996.99999999814</v>
      </c>
      <c r="R29" s="159"/>
      <c r="S29" s="122"/>
    </row>
    <row r="30" spans="1:19" s="99" customFormat="1" ht="16.5" customHeight="1">
      <c r="A30" s="108" t="s">
        <v>139</v>
      </c>
      <c r="B30" s="123"/>
      <c r="C30" s="366" t="s">
        <v>465</v>
      </c>
      <c r="D30" s="392">
        <v>0</v>
      </c>
      <c r="E30" s="392">
        <v>0</v>
      </c>
      <c r="F30" s="392">
        <v>665</v>
      </c>
      <c r="G30" s="393">
        <v>3315</v>
      </c>
      <c r="H30" s="393">
        <v>136800</v>
      </c>
      <c r="I30" s="393">
        <v>95953</v>
      </c>
      <c r="J30" s="393">
        <v>66426.99999999999</v>
      </c>
      <c r="K30" s="393">
        <v>51336</v>
      </c>
      <c r="L30" s="393">
        <v>35829</v>
      </c>
      <c r="M30" s="393">
        <v>39289</v>
      </c>
      <c r="N30" s="393">
        <v>29801.000000000004</v>
      </c>
      <c r="O30" s="393">
        <v>32899</v>
      </c>
      <c r="P30" s="393">
        <v>34158</v>
      </c>
      <c r="Q30" s="393">
        <v>22999.000000000004</v>
      </c>
      <c r="R30" s="159"/>
      <c r="S30" s="122"/>
    </row>
    <row r="31" spans="1:19" s="99" customFormat="1" ht="16.5" customHeight="1">
      <c r="A31" s="108" t="s">
        <v>140</v>
      </c>
      <c r="B31" s="123"/>
      <c r="C31" s="366" t="s">
        <v>466</v>
      </c>
      <c r="D31" s="394">
        <v>2816</v>
      </c>
      <c r="E31" s="394">
        <v>-17425</v>
      </c>
      <c r="F31" s="394">
        <v>-37608.00000000001</v>
      </c>
      <c r="G31" s="395">
        <v>-60772.99999999999</v>
      </c>
      <c r="H31" s="395">
        <v>-62297.000000000015</v>
      </c>
      <c r="I31" s="395">
        <v>-18938</v>
      </c>
      <c r="J31" s="395">
        <v>-360837.99999999994</v>
      </c>
      <c r="K31" s="395">
        <v>153250.99999999997</v>
      </c>
      <c r="L31" s="395">
        <v>-220579</v>
      </c>
      <c r="M31" s="395">
        <v>-250291.99999999997</v>
      </c>
      <c r="N31" s="395">
        <v>-80152.99999999996</v>
      </c>
      <c r="O31" s="395">
        <v>-125225</v>
      </c>
      <c r="P31" s="395">
        <v>-70415</v>
      </c>
      <c r="Q31" s="395">
        <v>77836.00000000001</v>
      </c>
      <c r="R31" s="159"/>
      <c r="S31" s="122"/>
    </row>
    <row r="32" spans="1:19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159"/>
      <c r="S32" s="122"/>
    </row>
    <row r="33" spans="1:19" s="99" customFormat="1" ht="16.5" customHeight="1">
      <c r="A33" s="108" t="s">
        <v>141</v>
      </c>
      <c r="B33" s="123"/>
      <c r="C33" s="368" t="s">
        <v>467</v>
      </c>
      <c r="D33" s="394">
        <v>32695.890459734925</v>
      </c>
      <c r="E33" s="394">
        <v>37421.00006439682</v>
      </c>
      <c r="F33" s="394">
        <v>-10459.604967092331</v>
      </c>
      <c r="G33" s="395">
        <v>2865.1185862605644</v>
      </c>
      <c r="H33" s="395">
        <v>-4167.753982390991</v>
      </c>
      <c r="I33" s="395">
        <v>-25073.598291800976</v>
      </c>
      <c r="J33" s="395">
        <v>12616.262094486956</v>
      </c>
      <c r="K33" s="395">
        <v>60005.44197185377</v>
      </c>
      <c r="L33" s="395">
        <v>58253.99870812623</v>
      </c>
      <c r="M33" s="395">
        <v>79381.43085753541</v>
      </c>
      <c r="N33" s="395">
        <v>-63807.04756025443</v>
      </c>
      <c r="O33" s="395">
        <v>100505.23826055496</v>
      </c>
      <c r="P33" s="395">
        <v>-4791.266848996656</v>
      </c>
      <c r="Q33" s="395">
        <v>99194.25496075655</v>
      </c>
      <c r="R33" s="160"/>
      <c r="S33" s="122"/>
    </row>
    <row r="34" spans="1:19" s="99" customFormat="1" ht="16.5" customHeight="1">
      <c r="A34" s="108" t="s">
        <v>142</v>
      </c>
      <c r="B34" s="123"/>
      <c r="C34" s="366" t="s">
        <v>468</v>
      </c>
      <c r="D34" s="400">
        <v>-32716.999999999985</v>
      </c>
      <c r="E34" s="400">
        <v>-102430</v>
      </c>
      <c r="F34" s="400">
        <v>-42315.89265722224</v>
      </c>
      <c r="G34" s="401">
        <v>-54534.04878534724</v>
      </c>
      <c r="H34" s="401">
        <v>10638.973056523504</v>
      </c>
      <c r="I34" s="401">
        <v>24421.957254142253</v>
      </c>
      <c r="J34" s="401">
        <v>-9494.79293020069</v>
      </c>
      <c r="K34" s="401">
        <v>-35584.977404172634</v>
      </c>
      <c r="L34" s="401">
        <v>-57358.58929499602</v>
      </c>
      <c r="M34" s="401">
        <v>-131637.4574251864</v>
      </c>
      <c r="N34" s="401">
        <v>-33407.70902592235</v>
      </c>
      <c r="O34" s="401">
        <v>-46771.02694677531</v>
      </c>
      <c r="P34" s="401">
        <v>-48910.83324388395</v>
      </c>
      <c r="Q34" s="401">
        <v>-67204.97679145038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400">
        <v>0</v>
      </c>
      <c r="E35" s="400">
        <v>0</v>
      </c>
      <c r="F35" s="400">
        <v>-29542</v>
      </c>
      <c r="G35" s="401">
        <v>-39740</v>
      </c>
      <c r="H35" s="401">
        <v>-4265</v>
      </c>
      <c r="I35" s="401">
        <v>-13244</v>
      </c>
      <c r="J35" s="401">
        <v>-7670</v>
      </c>
      <c r="K35" s="401">
        <v>-4461</v>
      </c>
      <c r="L35" s="401">
        <v>-12592</v>
      </c>
      <c r="M35" s="401">
        <v>-13435</v>
      </c>
      <c r="N35" s="401">
        <v>-3147</v>
      </c>
      <c r="O35" s="401">
        <v>18974</v>
      </c>
      <c r="P35" s="401">
        <v>-5037</v>
      </c>
      <c r="Q35" s="401">
        <v>-10036</v>
      </c>
      <c r="R35" s="159"/>
      <c r="S35" s="122"/>
    </row>
    <row r="36" spans="1:19" s="99" customFormat="1" ht="16.5" customHeight="1">
      <c r="A36" s="108" t="s">
        <v>143</v>
      </c>
      <c r="B36" s="123"/>
      <c r="C36" s="369" t="s">
        <v>470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800</v>
      </c>
      <c r="K36" s="395">
        <v>700</v>
      </c>
      <c r="L36" s="395">
        <v>200</v>
      </c>
      <c r="M36" s="395">
        <v>-3100</v>
      </c>
      <c r="N36" s="395">
        <v>600</v>
      </c>
      <c r="O36" s="395">
        <v>-460</v>
      </c>
      <c r="P36" s="395">
        <v>-1217</v>
      </c>
      <c r="Q36" s="395">
        <v>-6236</v>
      </c>
      <c r="R36" s="159"/>
      <c r="S36" s="122"/>
    </row>
    <row r="37" spans="1:19" s="99" customFormat="1" ht="16.5" customHeight="1">
      <c r="A37" s="105"/>
      <c r="B37" s="123"/>
      <c r="C37" s="370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159"/>
      <c r="S37" s="122"/>
    </row>
    <row r="38" spans="1:19" s="99" customFormat="1" ht="16.5" customHeight="1">
      <c r="A38" s="108" t="s">
        <v>144</v>
      </c>
      <c r="B38" s="123"/>
      <c r="C38" s="366" t="s">
        <v>471</v>
      </c>
      <c r="D38" s="394">
        <v>83756.10954026505</v>
      </c>
      <c r="E38" s="394">
        <v>25657.99993560341</v>
      </c>
      <c r="F38" s="394">
        <v>265680.4976243139</v>
      </c>
      <c r="G38" s="395">
        <v>271803.9301990875</v>
      </c>
      <c r="H38" s="395">
        <v>95841.78092586715</v>
      </c>
      <c r="I38" s="395">
        <v>135151.64103765896</v>
      </c>
      <c r="J38" s="395">
        <v>-169030.4691642868</v>
      </c>
      <c r="K38" s="395">
        <v>-99019.46456768038</v>
      </c>
      <c r="L38" s="395">
        <v>236155.59058686905</v>
      </c>
      <c r="M38" s="395">
        <v>-197913.97343234834</v>
      </c>
      <c r="N38" s="395">
        <v>122951.75658617681</v>
      </c>
      <c r="O38" s="395">
        <v>-23077.211313780397</v>
      </c>
      <c r="P38" s="395">
        <v>-13005.899907118175</v>
      </c>
      <c r="Q38" s="395">
        <v>208408.7218306919</v>
      </c>
      <c r="R38" s="159"/>
      <c r="S38" s="122"/>
    </row>
    <row r="39" spans="1:19" s="99" customFormat="1" ht="16.5" customHeight="1">
      <c r="A39" s="108" t="s">
        <v>145</v>
      </c>
      <c r="B39" s="123"/>
      <c r="C39" s="366" t="s">
        <v>472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159"/>
      <c r="S39" s="122"/>
    </row>
    <row r="40" spans="1:19" s="99" customFormat="1" ht="16.5" customHeight="1">
      <c r="A40" s="108" t="s">
        <v>146</v>
      </c>
      <c r="B40" s="123"/>
      <c r="C40" s="366" t="s">
        <v>473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159"/>
      <c r="S40" s="122"/>
    </row>
    <row r="41" spans="1:19" s="99" customFormat="1" ht="16.5" customHeight="1">
      <c r="A41" s="118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159"/>
      <c r="S41" s="122"/>
    </row>
    <row r="42" spans="1:19" s="99" customFormat="1" ht="16.5" customHeight="1">
      <c r="A42" s="108" t="s">
        <v>147</v>
      </c>
      <c r="B42" s="123"/>
      <c r="C42" s="372" t="s">
        <v>393</v>
      </c>
      <c r="D42" s="394">
        <f>+D43</f>
        <v>39251.99999999988</v>
      </c>
      <c r="E42" s="394">
        <f aca="true" t="shared" si="3" ref="E42:Q42">+E43</f>
        <v>28190</v>
      </c>
      <c r="F42" s="394">
        <f t="shared" si="3"/>
        <v>-4860.999999999942</v>
      </c>
      <c r="G42" s="395">
        <f t="shared" si="3"/>
        <v>59155.390909090755</v>
      </c>
      <c r="H42" s="395">
        <f t="shared" si="3"/>
        <v>-71553</v>
      </c>
      <c r="I42" s="395">
        <f t="shared" si="3"/>
        <v>22849.997000000207</v>
      </c>
      <c r="J42" s="395">
        <f t="shared" si="3"/>
        <v>5485</v>
      </c>
      <c r="K42" s="395">
        <f t="shared" si="3"/>
        <v>68130.00000000023</v>
      </c>
      <c r="L42" s="395">
        <f t="shared" si="3"/>
        <v>80196</v>
      </c>
      <c r="M42" s="395">
        <f t="shared" si="3"/>
        <v>42058.99999999977</v>
      </c>
      <c r="N42" s="395">
        <f t="shared" si="3"/>
        <v>24502.384615384508</v>
      </c>
      <c r="O42" s="395">
        <f t="shared" si="3"/>
        <v>-17027.999999999534</v>
      </c>
      <c r="P42" s="395">
        <f t="shared" si="3"/>
        <v>-53300</v>
      </c>
      <c r="Q42" s="395">
        <f t="shared" si="3"/>
        <v>-32239</v>
      </c>
      <c r="R42" s="159"/>
      <c r="S42" s="122"/>
    </row>
    <row r="43" spans="1:19" s="99" customFormat="1" ht="16.5" customHeight="1">
      <c r="A43" s="108" t="s">
        <v>148</v>
      </c>
      <c r="B43" s="123"/>
      <c r="C43" s="373" t="s">
        <v>474</v>
      </c>
      <c r="D43" s="394">
        <f aca="true" t="shared" si="4" ref="D43:O43">D46-(D10+D12+D30+D31+D33+D34+D36+D38)</f>
        <v>39251.99999999988</v>
      </c>
      <c r="E43" s="394">
        <f t="shared" si="4"/>
        <v>28190</v>
      </c>
      <c r="F43" s="394">
        <f t="shared" si="4"/>
        <v>-4860.999999999942</v>
      </c>
      <c r="G43" s="395">
        <f t="shared" si="4"/>
        <v>59155.390909090755</v>
      </c>
      <c r="H43" s="395">
        <f t="shared" si="4"/>
        <v>-71553</v>
      </c>
      <c r="I43" s="395">
        <f t="shared" si="4"/>
        <v>22849.997000000207</v>
      </c>
      <c r="J43" s="395">
        <f t="shared" si="4"/>
        <v>5485</v>
      </c>
      <c r="K43" s="395">
        <f t="shared" si="4"/>
        <v>68130.00000000023</v>
      </c>
      <c r="L43" s="395">
        <f t="shared" si="4"/>
        <v>80196</v>
      </c>
      <c r="M43" s="395">
        <f t="shared" si="4"/>
        <v>42058.99999999977</v>
      </c>
      <c r="N43" s="395">
        <f t="shared" si="4"/>
        <v>24502.384615384508</v>
      </c>
      <c r="O43" s="395">
        <f t="shared" si="4"/>
        <v>-17027.999999999534</v>
      </c>
      <c r="P43" s="395">
        <f>P46-(P10+P12+P30+P31+P33+P34+P36+P38)</f>
        <v>-53300</v>
      </c>
      <c r="Q43" s="395">
        <f>Q46-(Q10+Q12+Q30+Q31+Q33+Q34+Q36+Q38)</f>
        <v>-32239</v>
      </c>
      <c r="R43" s="159"/>
      <c r="S43" s="122"/>
    </row>
    <row r="44" spans="1:19" s="99" customFormat="1" ht="16.5" customHeight="1">
      <c r="A44" s="108" t="s">
        <v>149</v>
      </c>
      <c r="B44" s="123"/>
      <c r="C44" s="366" t="s">
        <v>475</v>
      </c>
      <c r="D44" s="394">
        <v>0</v>
      </c>
      <c r="E44" s="394">
        <v>0</v>
      </c>
      <c r="F44" s="394">
        <v>0</v>
      </c>
      <c r="G44" s="394">
        <v>0</v>
      </c>
      <c r="H44" s="394">
        <v>0</v>
      </c>
      <c r="I44" s="394">
        <v>0</v>
      </c>
      <c r="J44" s="394">
        <v>0</v>
      </c>
      <c r="K44" s="394">
        <v>0</v>
      </c>
      <c r="L44" s="394">
        <v>0</v>
      </c>
      <c r="M44" s="394">
        <v>0</v>
      </c>
      <c r="N44" s="394">
        <v>0</v>
      </c>
      <c r="O44" s="394">
        <v>0</v>
      </c>
      <c r="P44" s="394">
        <v>0</v>
      </c>
      <c r="Q44" s="394">
        <v>0</v>
      </c>
      <c r="R44" s="159"/>
      <c r="S44" s="122"/>
    </row>
    <row r="45" spans="1:19" s="99" customFormat="1" ht="11.25" customHeight="1" thickBot="1">
      <c r="A45" s="118"/>
      <c r="B45" s="123"/>
      <c r="C45" s="296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161"/>
      <c r="S45" s="122"/>
    </row>
    <row r="46" spans="1:19" s="99" customFormat="1" ht="20.25" customHeight="1" thickBot="1" thickTop="1">
      <c r="A46" s="124" t="s">
        <v>150</v>
      </c>
      <c r="B46" s="123"/>
      <c r="C46" s="283" t="s">
        <v>394</v>
      </c>
      <c r="D46" s="222">
        <v>1001121.9999999999</v>
      </c>
      <c r="E46" s="222">
        <v>172644.00000000023</v>
      </c>
      <c r="F46" s="222">
        <v>390532.9999999994</v>
      </c>
      <c r="G46" s="226">
        <v>789396.0000000007</v>
      </c>
      <c r="H46" s="226">
        <v>704966.9999999997</v>
      </c>
      <c r="I46" s="226">
        <v>376707.00000000035</v>
      </c>
      <c r="J46" s="226">
        <v>613854.9999999995</v>
      </c>
      <c r="K46" s="226">
        <v>1620483.0000000012</v>
      </c>
      <c r="L46" s="226">
        <v>1408066.999999999</v>
      </c>
      <c r="M46" s="226">
        <v>1314360.0000000005</v>
      </c>
      <c r="N46" s="226">
        <v>1286303</v>
      </c>
      <c r="O46" s="226">
        <v>2021444.9999999998</v>
      </c>
      <c r="P46" s="226">
        <v>1151515.0000000012</v>
      </c>
      <c r="Q46" s="226">
        <v>2614919.999999998</v>
      </c>
      <c r="R46" s="162"/>
      <c r="S46" s="122"/>
    </row>
    <row r="47" spans="1:19" s="99" customFormat="1" ht="9" customHeight="1" thickBot="1" thickTop="1">
      <c r="A47" s="118"/>
      <c r="B47" s="123"/>
      <c r="C47" s="297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22"/>
    </row>
    <row r="48" spans="1:21" ht="20.25" thickBot="1" thickTop="1">
      <c r="A48" s="118"/>
      <c r="B48" s="75"/>
      <c r="C48" s="374" t="s">
        <v>476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7"/>
      <c r="S48" s="42"/>
      <c r="U48" s="26"/>
    </row>
    <row r="49" spans="1:21" ht="8.25" customHeight="1" thickTop="1">
      <c r="A49" s="118"/>
      <c r="B49" s="75"/>
      <c r="C49" s="29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42"/>
      <c r="U49" s="26"/>
    </row>
    <row r="50" spans="1:21" ht="15.75">
      <c r="A50" s="118"/>
      <c r="B50" s="75"/>
      <c r="C50" s="351" t="s">
        <v>449</v>
      </c>
      <c r="D50"/>
      <c r="E50" s="39"/>
      <c r="F50" s="39"/>
      <c r="G50" s="26"/>
      <c r="H50" s="26" t="s">
        <v>450</v>
      </c>
      <c r="I50" s="26"/>
      <c r="J50" s="26"/>
      <c r="K50" s="26"/>
      <c r="L50" s="26"/>
      <c r="M50" s="26"/>
      <c r="N50" s="26"/>
      <c r="O50" s="26"/>
      <c r="P50" s="26"/>
      <c r="Q50" s="26"/>
      <c r="R50" s="39"/>
      <c r="S50" s="42"/>
      <c r="U50" s="26"/>
    </row>
    <row r="51" spans="1:21" ht="15.75">
      <c r="A51" s="118"/>
      <c r="B51" s="75"/>
      <c r="C51" s="64" t="s">
        <v>451</v>
      </c>
      <c r="D51"/>
      <c r="E51" s="39"/>
      <c r="F51" s="39"/>
      <c r="G51"/>
      <c r="H51" s="185" t="s">
        <v>452</v>
      </c>
      <c r="I51" s="26"/>
      <c r="J51" s="26"/>
      <c r="K51" s="26"/>
      <c r="L51" s="26"/>
      <c r="M51" s="26"/>
      <c r="N51" s="26"/>
      <c r="O51" s="26"/>
      <c r="P51" s="26"/>
      <c r="Q51" s="26"/>
      <c r="R51" s="39"/>
      <c r="S51" s="42"/>
      <c r="U51" s="26"/>
    </row>
    <row r="52" spans="1:21" ht="15.75">
      <c r="A52" s="118"/>
      <c r="B52" s="75"/>
      <c r="C52" s="64" t="s">
        <v>453</v>
      </c>
      <c r="D52"/>
      <c r="E52" s="39"/>
      <c r="F52" s="39"/>
      <c r="G52"/>
      <c r="H52" s="39"/>
      <c r="I52" s="26"/>
      <c r="J52" s="26"/>
      <c r="K52" s="26"/>
      <c r="L52" s="26"/>
      <c r="M52" s="26"/>
      <c r="N52" s="26"/>
      <c r="O52" s="26"/>
      <c r="P52" s="26"/>
      <c r="Q52" s="26"/>
      <c r="R52" s="39"/>
      <c r="S52" s="42"/>
      <c r="U52" s="26"/>
    </row>
    <row r="53" spans="1:21" ht="9.75" customHeight="1" thickBot="1">
      <c r="A53" s="130"/>
      <c r="B53" s="131"/>
      <c r="C53" s="132"/>
      <c r="D53" s="96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4"/>
      <c r="U53" s="26"/>
    </row>
    <row r="54" spans="1:20" ht="16.5" thickTop="1">
      <c r="A54" s="51"/>
      <c r="B54" s="133"/>
      <c r="C54" s="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6" spans="2:18" ht="15">
      <c r="B56" s="354"/>
      <c r="C56" s="11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2:18" ht="15.75">
      <c r="B57" s="57"/>
      <c r="C57" s="13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57"/>
    </row>
    <row r="58" spans="2:18" ht="15.75">
      <c r="B58" s="57"/>
      <c r="C58" s="13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57"/>
    </row>
    <row r="59" spans="2:18" ht="15.75">
      <c r="B59" s="57"/>
      <c r="C59" s="13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57"/>
    </row>
    <row r="60" spans="2:18" ht="15.75">
      <c r="B60" s="57"/>
      <c r="C60" s="13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57"/>
    </row>
    <row r="61" spans="2:18" ht="15.75">
      <c r="B61" s="57"/>
      <c r="C61" s="13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57"/>
    </row>
    <row r="62" spans="2:18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57"/>
    </row>
    <row r="63" spans="2:18" ht="15.75">
      <c r="B63" s="356"/>
      <c r="C63" s="135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57"/>
    </row>
    <row r="64" spans="2:18" ht="15.75">
      <c r="B64" s="57"/>
      <c r="C64" s="134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57"/>
    </row>
    <row r="65" spans="2:18" ht="15.75">
      <c r="B65" s="57"/>
      <c r="C65" s="134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57"/>
    </row>
    <row r="66" spans="2:18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57"/>
    </row>
    <row r="67" spans="4:17" ht="15.7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A60"/>
  <sheetViews>
    <sheetView showGridLines="0" defaultGridColor="0" zoomScale="75" zoomScaleNormal="75" zoomScalePageLayoutView="0" colorId="22" workbookViewId="0" topLeftCell="B1">
      <selection activeCell="D10" sqref="D10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7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2" spans="1:20" ht="18">
      <c r="A2" s="51"/>
      <c r="B2" s="115" t="s">
        <v>17</v>
      </c>
      <c r="C2" s="294" t="s">
        <v>395</v>
      </c>
      <c r="D2" s="24"/>
      <c r="T2" s="26"/>
    </row>
    <row r="3" spans="1:20" ht="18">
      <c r="A3" s="51"/>
      <c r="B3" s="115"/>
      <c r="C3" s="285" t="s">
        <v>396</v>
      </c>
      <c r="D3" s="24"/>
      <c r="T3" s="26"/>
    </row>
    <row r="4" spans="1:20" ht="16.5" thickBot="1">
      <c r="A4" s="51"/>
      <c r="B4" s="115"/>
      <c r="C4" s="295"/>
      <c r="D4" s="52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2013.04.11.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20"/>
      <c r="S9" s="42"/>
    </row>
    <row r="10" spans="1:19" ht="17.25" thickBot="1" thickTop="1">
      <c r="A10" s="108" t="s">
        <v>151</v>
      </c>
      <c r="B10" s="75"/>
      <c r="C10" s="331" t="s">
        <v>397</v>
      </c>
      <c r="D10" s="222">
        <f>-'1. Tábla'!E11</f>
        <v>510051</v>
      </c>
      <c r="E10" s="222">
        <f>-'1. Tábla'!F11</f>
        <v>379705</v>
      </c>
      <c r="F10" s="222">
        <f>-'1. Tábla'!G11</f>
        <v>524744</v>
      </c>
      <c r="G10" s="222">
        <f>-'1. Tábla'!H11</f>
        <v>752132.6090909091</v>
      </c>
      <c r="H10" s="222">
        <f>-'1. Tábla'!I11</f>
        <v>610648</v>
      </c>
      <c r="I10" s="222">
        <f>-'1. Tábla'!J11</f>
        <v>347703</v>
      </c>
      <c r="J10" s="222">
        <f>-'1. Tábla'!K11</f>
        <v>707359</v>
      </c>
      <c r="K10" s="222">
        <f>-'1. Tábla'!L11</f>
        <v>1336587</v>
      </c>
      <c r="L10" s="222">
        <f>-'1. Tábla'!M11</f>
        <v>1094078</v>
      </c>
      <c r="M10" s="226">
        <f>-'1. Tábla'!N11</f>
        <v>1217037</v>
      </c>
      <c r="N10" s="226">
        <f>-'1. Tábla'!O11</f>
        <v>1586040</v>
      </c>
      <c r="O10" s="226">
        <f>-'1. Tábla'!P11</f>
        <v>2410808</v>
      </c>
      <c r="P10" s="226">
        <f>-'1. Tábla'!Q11</f>
        <v>1433207</v>
      </c>
      <c r="Q10" s="226">
        <f>-'1. Tábla'!R11</f>
        <v>928289</v>
      </c>
      <c r="R10" s="158"/>
      <c r="S10" s="42"/>
    </row>
    <row r="11" spans="1:19" ht="6" customHeight="1" thickTop="1">
      <c r="A11" s="105"/>
      <c r="B11" s="75"/>
      <c r="C11" s="279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5"/>
      <c r="Q11" s="225"/>
      <c r="R11" s="155"/>
      <c r="S11" s="42"/>
    </row>
    <row r="12" spans="1:19" s="99" customFormat="1" ht="16.5" customHeight="1">
      <c r="A12" s="108" t="s">
        <v>152</v>
      </c>
      <c r="B12" s="121"/>
      <c r="C12" s="360" t="s">
        <v>455</v>
      </c>
      <c r="D12" s="375">
        <f>D13+D14+D15+D22+D27</f>
        <v>407668</v>
      </c>
      <c r="E12" s="375">
        <f aca="true" t="shared" si="0" ref="E12:J12">E13+E14+E15+E22+E27</f>
        <v>-179152.00000000003</v>
      </c>
      <c r="F12" s="375">
        <f t="shared" si="0"/>
        <v>-261463</v>
      </c>
      <c r="G12" s="375">
        <f t="shared" si="0"/>
        <v>-226076</v>
      </c>
      <c r="H12" s="375">
        <f t="shared" si="0"/>
        <v>-653</v>
      </c>
      <c r="I12" s="375">
        <f t="shared" si="0"/>
        <v>-270395</v>
      </c>
      <c r="J12" s="375">
        <f t="shared" si="0"/>
        <v>311516</v>
      </c>
      <c r="K12" s="375">
        <f aca="true" t="shared" si="1" ref="K12:P12">K13+K14+K15+K22+K27</f>
        <v>-74709.99999999996</v>
      </c>
      <c r="L12" s="375">
        <f t="shared" si="1"/>
        <v>147646</v>
      </c>
      <c r="M12" s="376">
        <f t="shared" si="1"/>
        <v>405940</v>
      </c>
      <c r="N12" s="376">
        <f t="shared" si="1"/>
        <v>-408617</v>
      </c>
      <c r="O12" s="376">
        <f t="shared" si="1"/>
        <v>-504849.99999999994</v>
      </c>
      <c r="P12" s="376">
        <f t="shared" si="1"/>
        <v>-238712</v>
      </c>
      <c r="Q12" s="376">
        <f>Q13+Q14+Q15+Q22+Q27</f>
        <v>1292807.9999999998</v>
      </c>
      <c r="R12" s="159"/>
      <c r="S12" s="122"/>
    </row>
    <row r="13" spans="1:19" s="99" customFormat="1" ht="16.5" customHeight="1">
      <c r="A13" s="108" t="s">
        <v>153</v>
      </c>
      <c r="B13" s="123"/>
      <c r="C13" s="361" t="s">
        <v>456</v>
      </c>
      <c r="D13" s="394">
        <v>181693</v>
      </c>
      <c r="E13" s="394">
        <v>-192718.00000000003</v>
      </c>
      <c r="F13" s="394">
        <v>-81890</v>
      </c>
      <c r="G13" s="394">
        <v>-148113</v>
      </c>
      <c r="H13" s="394">
        <v>173641.00000000003</v>
      </c>
      <c r="I13" s="394">
        <v>-120411</v>
      </c>
      <c r="J13" s="394">
        <v>194826</v>
      </c>
      <c r="K13" s="394">
        <v>-332950</v>
      </c>
      <c r="L13" s="394">
        <v>32329.000000000007</v>
      </c>
      <c r="M13" s="394">
        <v>194245.00000000003</v>
      </c>
      <c r="N13" s="394">
        <v>-16577.000000000025</v>
      </c>
      <c r="O13" s="394">
        <v>118730.00000000001</v>
      </c>
      <c r="P13" s="395">
        <v>2188.0000000000164</v>
      </c>
      <c r="Q13" s="395">
        <v>1464538.9999999998</v>
      </c>
      <c r="R13" s="159"/>
      <c r="S13" s="122"/>
    </row>
    <row r="14" spans="1:19" s="99" customFormat="1" ht="16.5" customHeight="1">
      <c r="A14" s="108" t="s">
        <v>154</v>
      </c>
      <c r="B14" s="123"/>
      <c r="C14" s="361" t="s">
        <v>457</v>
      </c>
      <c r="D14" s="394">
        <v>0</v>
      </c>
      <c r="E14" s="394">
        <v>0</v>
      </c>
      <c r="F14" s="394">
        <v>1424</v>
      </c>
      <c r="G14" s="394">
        <v>-2333</v>
      </c>
      <c r="H14" s="394">
        <v>-117252.00000000001</v>
      </c>
      <c r="I14" s="394">
        <v>-103802</v>
      </c>
      <c r="J14" s="394">
        <v>-52109</v>
      </c>
      <c r="K14" s="394">
        <v>-63673</v>
      </c>
      <c r="L14" s="394">
        <v>1175.0000000000002</v>
      </c>
      <c r="M14" s="394">
        <v>-14578.000000000002</v>
      </c>
      <c r="N14" s="394">
        <v>-18186</v>
      </c>
      <c r="O14" s="394">
        <v>-21229</v>
      </c>
      <c r="P14" s="395">
        <v>-13162</v>
      </c>
      <c r="Q14" s="395">
        <v>-12508</v>
      </c>
      <c r="R14" s="159"/>
      <c r="S14" s="122"/>
    </row>
    <row r="15" spans="1:19" s="99" customFormat="1" ht="16.5" customHeight="1">
      <c r="A15" s="108" t="s">
        <v>155</v>
      </c>
      <c r="B15" s="123"/>
      <c r="C15" s="361" t="s">
        <v>458</v>
      </c>
      <c r="D15" s="394">
        <v>28756.999999999996</v>
      </c>
      <c r="E15" s="394">
        <v>-50388.00000000001</v>
      </c>
      <c r="F15" s="394">
        <v>91615</v>
      </c>
      <c r="G15" s="394">
        <v>-7499.000000000002</v>
      </c>
      <c r="H15" s="394">
        <v>-46842</v>
      </c>
      <c r="I15" s="394">
        <v>-37654</v>
      </c>
      <c r="J15" s="394">
        <v>-66955.00000000001</v>
      </c>
      <c r="K15" s="394">
        <v>81586</v>
      </c>
      <c r="L15" s="394">
        <v>195003</v>
      </c>
      <c r="M15" s="394">
        <v>148410</v>
      </c>
      <c r="N15" s="394">
        <v>97744.99999999997</v>
      </c>
      <c r="O15" s="394">
        <v>-345504</v>
      </c>
      <c r="P15" s="395">
        <v>-237390.00000000003</v>
      </c>
      <c r="Q15" s="395">
        <v>-39059</v>
      </c>
      <c r="R15" s="159"/>
      <c r="S15" s="122"/>
    </row>
    <row r="16" spans="1:19" s="99" customFormat="1" ht="16.5" customHeight="1">
      <c r="A16" s="108" t="s">
        <v>156</v>
      </c>
      <c r="B16" s="123"/>
      <c r="C16" s="362" t="s">
        <v>388</v>
      </c>
      <c r="D16" s="394">
        <v>589363</v>
      </c>
      <c r="E16" s="394">
        <v>661986</v>
      </c>
      <c r="F16" s="394">
        <v>912330</v>
      </c>
      <c r="G16" s="394">
        <v>1044513</v>
      </c>
      <c r="H16" s="394">
        <v>1050999</v>
      </c>
      <c r="I16" s="394">
        <v>1211388</v>
      </c>
      <c r="J16" s="394">
        <v>1374588</v>
      </c>
      <c r="K16" s="394">
        <v>1849722.79</v>
      </c>
      <c r="L16" s="394">
        <v>2398953.837</v>
      </c>
      <c r="M16" s="394">
        <v>2799500</v>
      </c>
      <c r="N16" s="394">
        <v>3158500</v>
      </c>
      <c r="O16" s="394">
        <v>3654300</v>
      </c>
      <c r="P16" s="395">
        <v>2323735</v>
      </c>
      <c r="Q16" s="395">
        <v>2020284</v>
      </c>
      <c r="R16" s="159"/>
      <c r="S16" s="122"/>
    </row>
    <row r="17" spans="1:19" s="99" customFormat="1" ht="16.5" customHeight="1">
      <c r="A17" s="108" t="s">
        <v>157</v>
      </c>
      <c r="B17" s="123"/>
      <c r="C17" s="361" t="s">
        <v>389</v>
      </c>
      <c r="D17" s="394">
        <v>-560606</v>
      </c>
      <c r="E17" s="394">
        <v>-712374</v>
      </c>
      <c r="F17" s="394">
        <v>-820715</v>
      </c>
      <c r="G17" s="394">
        <v>-1052012</v>
      </c>
      <c r="H17" s="394">
        <v>-1097841</v>
      </c>
      <c r="I17" s="394">
        <v>-1249042</v>
      </c>
      <c r="J17" s="394">
        <v>-1441543</v>
      </c>
      <c r="K17" s="394">
        <v>-1768136.79</v>
      </c>
      <c r="L17" s="394">
        <v>-2203950.837</v>
      </c>
      <c r="M17" s="394">
        <v>-2651090</v>
      </c>
      <c r="N17" s="394">
        <v>-3060755</v>
      </c>
      <c r="O17" s="394">
        <v>-3999804</v>
      </c>
      <c r="P17" s="395">
        <v>-2561125</v>
      </c>
      <c r="Q17" s="395">
        <v>-2059343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94">
        <v>47123</v>
      </c>
      <c r="E18" s="394">
        <v>-37193.00000000001</v>
      </c>
      <c r="F18" s="394">
        <v>74451</v>
      </c>
      <c r="G18" s="394">
        <v>-5200.000000000003</v>
      </c>
      <c r="H18" s="394">
        <v>-35959</v>
      </c>
      <c r="I18" s="394">
        <v>41295</v>
      </c>
      <c r="J18" s="394">
        <v>-49412.00000000001</v>
      </c>
      <c r="K18" s="394">
        <v>104486</v>
      </c>
      <c r="L18" s="394">
        <v>239250.99999999997</v>
      </c>
      <c r="M18" s="394">
        <v>138987</v>
      </c>
      <c r="N18" s="394">
        <v>-41019.00000000001</v>
      </c>
      <c r="O18" s="394">
        <v>-310643</v>
      </c>
      <c r="P18" s="395">
        <v>-65102.00000000001</v>
      </c>
      <c r="Q18" s="395">
        <v>-23258.999999999993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94">
        <v>-18366</v>
      </c>
      <c r="E19" s="394">
        <v>-13195</v>
      </c>
      <c r="F19" s="394">
        <v>17163.999999999996</v>
      </c>
      <c r="G19" s="394">
        <v>-2298.9999999999986</v>
      </c>
      <c r="H19" s="394">
        <v>-10883</v>
      </c>
      <c r="I19" s="394">
        <v>-78949</v>
      </c>
      <c r="J19" s="394">
        <v>-17543</v>
      </c>
      <c r="K19" s="394">
        <v>-22900.000000000004</v>
      </c>
      <c r="L19" s="394">
        <v>-44248.00000000001</v>
      </c>
      <c r="M19" s="394">
        <v>9423.000000000002</v>
      </c>
      <c r="N19" s="394">
        <v>138763.99999999997</v>
      </c>
      <c r="O19" s="394">
        <v>-34861.00000000001</v>
      </c>
      <c r="P19" s="395">
        <v>-172288</v>
      </c>
      <c r="Q19" s="395">
        <v>-15800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94">
        <v>10000</v>
      </c>
      <c r="E20" s="394">
        <v>10000</v>
      </c>
      <c r="F20" s="394">
        <v>49000</v>
      </c>
      <c r="G20" s="394">
        <v>26000</v>
      </c>
      <c r="H20" s="394">
        <v>10000</v>
      </c>
      <c r="I20" s="394">
        <v>6000</v>
      </c>
      <c r="J20" s="394">
        <v>10000</v>
      </c>
      <c r="K20" s="394">
        <v>12000</v>
      </c>
      <c r="L20" s="394">
        <v>12000</v>
      </c>
      <c r="M20" s="394">
        <v>17000</v>
      </c>
      <c r="N20" s="394">
        <v>154200</v>
      </c>
      <c r="O20" s="394">
        <v>119123</v>
      </c>
      <c r="P20" s="395">
        <v>11856</v>
      </c>
      <c r="Q20" s="395">
        <v>13175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94">
        <v>-28366</v>
      </c>
      <c r="E21" s="394">
        <v>-23195</v>
      </c>
      <c r="F21" s="394">
        <v>-31836.000000000004</v>
      </c>
      <c r="G21" s="394">
        <v>-28299</v>
      </c>
      <c r="H21" s="394">
        <v>-20883</v>
      </c>
      <c r="I21" s="394">
        <v>-84949</v>
      </c>
      <c r="J21" s="394">
        <v>-27543</v>
      </c>
      <c r="K21" s="394">
        <v>-34900</v>
      </c>
      <c r="L21" s="394">
        <v>-56248.00000000001</v>
      </c>
      <c r="M21" s="394">
        <v>-7576.999999999998</v>
      </c>
      <c r="N21" s="394">
        <v>-15436.00000000003</v>
      </c>
      <c r="O21" s="394">
        <v>-153984</v>
      </c>
      <c r="P21" s="395">
        <v>-184144</v>
      </c>
      <c r="Q21" s="395">
        <v>-28975</v>
      </c>
      <c r="R21" s="159"/>
      <c r="S21" s="122"/>
    </row>
    <row r="22" spans="1:19" s="99" customFormat="1" ht="16.5" customHeight="1">
      <c r="A22" s="108" t="s">
        <v>158</v>
      </c>
      <c r="B22" s="123"/>
      <c r="C22" s="362" t="s">
        <v>461</v>
      </c>
      <c r="D22" s="394">
        <v>170117.00000000003</v>
      </c>
      <c r="E22" s="394">
        <v>43217.00000000001</v>
      </c>
      <c r="F22" s="394">
        <v>-363283</v>
      </c>
      <c r="G22" s="394">
        <v>-69309</v>
      </c>
      <c r="H22" s="394">
        <v>-98008.00000000001</v>
      </c>
      <c r="I22" s="394">
        <v>-3804.9999999999977</v>
      </c>
      <c r="J22" s="394">
        <v>199322</v>
      </c>
      <c r="K22" s="394">
        <v>160392.00000000003</v>
      </c>
      <c r="L22" s="394">
        <v>-106902</v>
      </c>
      <c r="M22" s="394">
        <v>-108586.99999999999</v>
      </c>
      <c r="N22" s="394">
        <v>-504866.99999999994</v>
      </c>
      <c r="O22" s="394">
        <v>-276039.99999999994</v>
      </c>
      <c r="P22" s="395">
        <v>-53102.99999999999</v>
      </c>
      <c r="Q22" s="395">
        <v>-146226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94">
        <v>0</v>
      </c>
      <c r="E23" s="394">
        <v>0</v>
      </c>
      <c r="F23" s="394">
        <v>0</v>
      </c>
      <c r="G23" s="394">
        <v>0</v>
      </c>
      <c r="H23" s="394">
        <v>0</v>
      </c>
      <c r="I23" s="394">
        <v>999</v>
      </c>
      <c r="J23" s="394">
        <v>72.00000000000004</v>
      </c>
      <c r="K23" s="394">
        <v>249</v>
      </c>
      <c r="L23" s="394">
        <v>-748.0000000000001</v>
      </c>
      <c r="M23" s="394">
        <v>630</v>
      </c>
      <c r="N23" s="394">
        <v>449.99999999999994</v>
      </c>
      <c r="O23" s="394">
        <v>255</v>
      </c>
      <c r="P23" s="395">
        <v>719.0000000000001</v>
      </c>
      <c r="Q23" s="395">
        <v>-889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94">
        <v>170117.00000000003</v>
      </c>
      <c r="E24" s="394">
        <v>43217.00000000001</v>
      </c>
      <c r="F24" s="394">
        <v>-363283</v>
      </c>
      <c r="G24" s="394">
        <v>-69309</v>
      </c>
      <c r="H24" s="394">
        <v>-98008.00000000001</v>
      </c>
      <c r="I24" s="394">
        <v>-4803.999999999998</v>
      </c>
      <c r="J24" s="394">
        <v>199250</v>
      </c>
      <c r="K24" s="394">
        <v>160143.00000000003</v>
      </c>
      <c r="L24" s="394">
        <v>-106154</v>
      </c>
      <c r="M24" s="394">
        <v>-109216.99999999999</v>
      </c>
      <c r="N24" s="394">
        <v>-505316.99999999994</v>
      </c>
      <c r="O24" s="394">
        <v>-276294.99999999994</v>
      </c>
      <c r="P24" s="395">
        <v>-53821.99999999999</v>
      </c>
      <c r="Q24" s="395">
        <v>-145337</v>
      </c>
      <c r="R24" s="159"/>
      <c r="S24" s="122"/>
    </row>
    <row r="25" spans="1:19" s="99" customFormat="1" ht="16.5" customHeight="1">
      <c r="A25" s="108" t="s">
        <v>159</v>
      </c>
      <c r="B25" s="123"/>
      <c r="C25" s="362" t="s">
        <v>390</v>
      </c>
      <c r="D25" s="394">
        <v>248740</v>
      </c>
      <c r="E25" s="394">
        <v>255313</v>
      </c>
      <c r="F25" s="394">
        <v>1500</v>
      </c>
      <c r="G25" s="394">
        <v>49268</v>
      </c>
      <c r="H25" s="394">
        <v>22000</v>
      </c>
      <c r="I25" s="394">
        <v>59647</v>
      </c>
      <c r="J25" s="394">
        <v>281581</v>
      </c>
      <c r="K25" s="394">
        <v>251164</v>
      </c>
      <c r="L25" s="394">
        <v>15800</v>
      </c>
      <c r="M25" s="394">
        <v>17870</v>
      </c>
      <c r="N25" s="394">
        <v>32850</v>
      </c>
      <c r="O25" s="394">
        <v>38476</v>
      </c>
      <c r="P25" s="395">
        <v>27309</v>
      </c>
      <c r="Q25" s="395">
        <v>22354</v>
      </c>
      <c r="R25" s="159"/>
      <c r="S25" s="122"/>
    </row>
    <row r="26" spans="1:19" s="99" customFormat="1" ht="16.5" customHeight="1">
      <c r="A26" s="108" t="s">
        <v>160</v>
      </c>
      <c r="B26" s="123"/>
      <c r="C26" s="361" t="s">
        <v>391</v>
      </c>
      <c r="D26" s="394">
        <v>-78622.99999999997</v>
      </c>
      <c r="E26" s="394">
        <v>-212096</v>
      </c>
      <c r="F26" s="394">
        <v>-364783</v>
      </c>
      <c r="G26" s="394">
        <v>-118577</v>
      </c>
      <c r="H26" s="394">
        <v>-120008.00000000001</v>
      </c>
      <c r="I26" s="394">
        <v>-64451</v>
      </c>
      <c r="J26" s="394">
        <v>-82331</v>
      </c>
      <c r="K26" s="394">
        <v>-91020.99999999997</v>
      </c>
      <c r="L26" s="394">
        <v>-121954</v>
      </c>
      <c r="M26" s="394">
        <v>-127086.99999999999</v>
      </c>
      <c r="N26" s="394">
        <v>-538167</v>
      </c>
      <c r="O26" s="394">
        <v>-314770.99999999994</v>
      </c>
      <c r="P26" s="395">
        <v>-81131</v>
      </c>
      <c r="Q26" s="395">
        <v>-167691</v>
      </c>
      <c r="R26" s="159"/>
      <c r="S26" s="122"/>
    </row>
    <row r="27" spans="1:19" s="99" customFormat="1" ht="16.5" customHeight="1">
      <c r="A27" s="108" t="s">
        <v>161</v>
      </c>
      <c r="B27" s="123"/>
      <c r="C27" s="361" t="s">
        <v>392</v>
      </c>
      <c r="D27" s="394">
        <v>27101.000000000004</v>
      </c>
      <c r="E27" s="394">
        <v>20737.000000000004</v>
      </c>
      <c r="F27" s="394">
        <v>90671</v>
      </c>
      <c r="G27" s="394">
        <v>1178.0000000000007</v>
      </c>
      <c r="H27" s="394">
        <v>87808</v>
      </c>
      <c r="I27" s="394">
        <v>-4723.000000000004</v>
      </c>
      <c r="J27" s="394">
        <v>36432.000000000015</v>
      </c>
      <c r="K27" s="394">
        <v>79935.00000000001</v>
      </c>
      <c r="L27" s="394">
        <v>26040.999999999996</v>
      </c>
      <c r="M27" s="394">
        <v>186450</v>
      </c>
      <c r="N27" s="394">
        <v>33268</v>
      </c>
      <c r="O27" s="394">
        <v>19193</v>
      </c>
      <c r="P27" s="395">
        <v>62755</v>
      </c>
      <c r="Q27" s="395">
        <v>26062</v>
      </c>
      <c r="R27" s="159"/>
      <c r="S27" s="122"/>
    </row>
    <row r="28" spans="1:19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1"/>
      <c r="R28" s="159"/>
      <c r="S28" s="122"/>
    </row>
    <row r="29" spans="1:19" s="99" customFormat="1" ht="16.5" customHeight="1">
      <c r="A29" s="108" t="s">
        <v>162</v>
      </c>
      <c r="B29" s="123"/>
      <c r="C29" s="365" t="s">
        <v>464</v>
      </c>
      <c r="D29" s="376">
        <f>D30+D31+D33+D34+D36+D38+D39+D40</f>
        <v>94922.99999999974</v>
      </c>
      <c r="E29" s="376">
        <f aca="true" t="shared" si="2" ref="E29:M29">E30+E31+E33+E34+E36+E38+E39+E40</f>
        <v>-64673.999999999636</v>
      </c>
      <c r="F29" s="376">
        <f t="shared" si="2"/>
        <v>182113.99999999977</v>
      </c>
      <c r="G29" s="376">
        <f t="shared" si="2"/>
        <v>174375.00000000038</v>
      </c>
      <c r="H29" s="376">
        <f t="shared" si="2"/>
        <v>180927.9999999993</v>
      </c>
      <c r="I29" s="376">
        <f t="shared" si="2"/>
        <v>232895.00000000052</v>
      </c>
      <c r="J29" s="376">
        <f t="shared" si="2"/>
        <v>-431214.99999999994</v>
      </c>
      <c r="K29" s="376">
        <f t="shared" si="2"/>
        <v>144696.00000000081</v>
      </c>
      <c r="L29" s="376">
        <f t="shared" si="2"/>
        <v>65458.99999999843</v>
      </c>
      <c r="M29" s="376">
        <f t="shared" si="2"/>
        <v>-406638.999999999</v>
      </c>
      <c r="N29" s="376">
        <f>N30+N31+N33+N34+N36+N38+N39+N40</f>
        <v>23502.000000001033</v>
      </c>
      <c r="O29" s="376">
        <f>O30+O31+O33+O34+O36+O38+O39+O40</f>
        <v>-12296.00000000219</v>
      </c>
      <c r="P29" s="376">
        <f>P30+P31+P33+P34+P36+P38+P39+P40</f>
        <v>-162606.9999999995</v>
      </c>
      <c r="Q29" s="376">
        <f>Q30+Q31+Q33+Q34+Q36+Q38+Q39+Q40</f>
        <v>206869.00000000227</v>
      </c>
      <c r="R29" s="159"/>
      <c r="S29" s="122"/>
    </row>
    <row r="30" spans="1:19" s="99" customFormat="1" ht="16.5" customHeight="1">
      <c r="A30" s="108" t="s">
        <v>163</v>
      </c>
      <c r="B30" s="123"/>
      <c r="C30" s="366" t="s">
        <v>465</v>
      </c>
      <c r="D30" s="394">
        <v>0</v>
      </c>
      <c r="E30" s="394">
        <v>0</v>
      </c>
      <c r="F30" s="394">
        <v>665</v>
      </c>
      <c r="G30" s="395">
        <v>3315</v>
      </c>
      <c r="H30" s="395">
        <v>136800</v>
      </c>
      <c r="I30" s="395">
        <v>95953</v>
      </c>
      <c r="J30" s="395">
        <v>66426.99999999999</v>
      </c>
      <c r="K30" s="395">
        <v>51336</v>
      </c>
      <c r="L30" s="395">
        <v>35829</v>
      </c>
      <c r="M30" s="395">
        <v>39289</v>
      </c>
      <c r="N30" s="395">
        <v>29801.000000000004</v>
      </c>
      <c r="O30" s="395">
        <v>32899</v>
      </c>
      <c r="P30" s="395">
        <v>34158</v>
      </c>
      <c r="Q30" s="395">
        <v>22999.000000000004</v>
      </c>
      <c r="R30" s="159"/>
      <c r="S30" s="122"/>
    </row>
    <row r="31" spans="1:19" s="99" customFormat="1" ht="16.5" customHeight="1">
      <c r="A31" s="108" t="s">
        <v>164</v>
      </c>
      <c r="B31" s="123"/>
      <c r="C31" s="366" t="s">
        <v>466</v>
      </c>
      <c r="D31" s="394">
        <v>11370.000000000002</v>
      </c>
      <c r="E31" s="394">
        <v>-24901</v>
      </c>
      <c r="F31" s="394">
        <v>-30866.999999999996</v>
      </c>
      <c r="G31" s="395">
        <v>-45495.00000000001</v>
      </c>
      <c r="H31" s="395">
        <v>-56766.99999999999</v>
      </c>
      <c r="I31" s="395">
        <v>1676.0000000000032</v>
      </c>
      <c r="J31" s="395">
        <v>-334068</v>
      </c>
      <c r="K31" s="395">
        <v>163735</v>
      </c>
      <c r="L31" s="395">
        <v>-198722.00000000003</v>
      </c>
      <c r="M31" s="395">
        <v>-196992.00000000003</v>
      </c>
      <c r="N31" s="395">
        <v>-29246.999999999985</v>
      </c>
      <c r="O31" s="395">
        <v>-78681.99999999999</v>
      </c>
      <c r="P31" s="395">
        <v>-130390.99999999999</v>
      </c>
      <c r="Q31" s="395">
        <v>11344.99999999997</v>
      </c>
      <c r="R31" s="159"/>
      <c r="S31" s="122"/>
    </row>
    <row r="32" spans="1:19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7"/>
      <c r="Q32" s="399"/>
      <c r="R32" s="159"/>
      <c r="S32" s="122"/>
    </row>
    <row r="33" spans="1:19" s="99" customFormat="1" ht="16.5" customHeight="1">
      <c r="A33" s="108" t="s">
        <v>165</v>
      </c>
      <c r="B33" s="123"/>
      <c r="C33" s="368" t="s">
        <v>467</v>
      </c>
      <c r="D33" s="394">
        <v>33907.759114314955</v>
      </c>
      <c r="E33" s="394">
        <v>40085.25300246145</v>
      </c>
      <c r="F33" s="394">
        <v>-7918.88659064773</v>
      </c>
      <c r="G33" s="395">
        <v>304.85135617777814</v>
      </c>
      <c r="H33" s="395">
        <v>-4613.503691984306</v>
      </c>
      <c r="I33" s="395">
        <v>-25118.350433007323</v>
      </c>
      <c r="J33" s="395">
        <v>10702.873861866237</v>
      </c>
      <c r="K33" s="395">
        <v>59370.96923433273</v>
      </c>
      <c r="L33" s="395">
        <v>58169.36539774918</v>
      </c>
      <c r="M33" s="395">
        <v>81163.86014559293</v>
      </c>
      <c r="N33" s="395">
        <v>-65752.94612655307</v>
      </c>
      <c r="O33" s="395">
        <v>100384.6207484653</v>
      </c>
      <c r="P33" s="395">
        <v>-4367.844181052078</v>
      </c>
      <c r="Q33" s="395">
        <v>101114.12443349946</v>
      </c>
      <c r="R33" s="160"/>
      <c r="S33" s="122"/>
    </row>
    <row r="34" spans="1:19" s="99" customFormat="1" ht="16.5" customHeight="1">
      <c r="A34" s="108" t="s">
        <v>166</v>
      </c>
      <c r="B34" s="123"/>
      <c r="C34" s="366" t="s">
        <v>468</v>
      </c>
      <c r="D34" s="400">
        <v>-33142.00000000001</v>
      </c>
      <c r="E34" s="400">
        <v>-103900.99999999999</v>
      </c>
      <c r="F34" s="400">
        <v>-43926.892657222255</v>
      </c>
      <c r="G34" s="401">
        <v>-52306.04878534717</v>
      </c>
      <c r="H34" s="401">
        <v>9569.973056523431</v>
      </c>
      <c r="I34" s="401">
        <v>26572.957254142297</v>
      </c>
      <c r="J34" s="401">
        <v>-9257.792930200696</v>
      </c>
      <c r="K34" s="401">
        <v>-34151.97740417271</v>
      </c>
      <c r="L34" s="401">
        <v>-57776.58929499597</v>
      </c>
      <c r="M34" s="401">
        <v>-132434.45742518644</v>
      </c>
      <c r="N34" s="401">
        <v>-31457.709025922308</v>
      </c>
      <c r="O34" s="401">
        <v>-46415.026946775375</v>
      </c>
      <c r="P34" s="401">
        <v>-47826.833243884</v>
      </c>
      <c r="Q34" s="401">
        <v>-67773.97679145035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400">
        <v>0</v>
      </c>
      <c r="E35" s="400">
        <v>0</v>
      </c>
      <c r="F35" s="400">
        <v>-29542</v>
      </c>
      <c r="G35" s="401">
        <v>-39740</v>
      </c>
      <c r="H35" s="401">
        <v>-4265</v>
      </c>
      <c r="I35" s="401">
        <v>-13244</v>
      </c>
      <c r="J35" s="401">
        <v>-7670</v>
      </c>
      <c r="K35" s="401">
        <v>-4461</v>
      </c>
      <c r="L35" s="401">
        <v>-12592</v>
      </c>
      <c r="M35" s="401">
        <v>-13435</v>
      </c>
      <c r="N35" s="401">
        <v>-3147</v>
      </c>
      <c r="O35" s="401">
        <v>18974</v>
      </c>
      <c r="P35" s="401">
        <v>-5037</v>
      </c>
      <c r="Q35" s="401">
        <v>-10036</v>
      </c>
      <c r="R35" s="159"/>
      <c r="S35" s="122"/>
    </row>
    <row r="36" spans="1:19" s="99" customFormat="1" ht="16.5" customHeight="1">
      <c r="A36" s="108" t="s">
        <v>167</v>
      </c>
      <c r="B36" s="123"/>
      <c r="C36" s="369" t="s">
        <v>470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800</v>
      </c>
      <c r="K36" s="395">
        <v>700</v>
      </c>
      <c r="L36" s="395">
        <v>200</v>
      </c>
      <c r="M36" s="395">
        <v>-3100</v>
      </c>
      <c r="N36" s="395">
        <v>600</v>
      </c>
      <c r="O36" s="395">
        <v>-460</v>
      </c>
      <c r="P36" s="395">
        <v>-1217</v>
      </c>
      <c r="Q36" s="395">
        <v>-6236</v>
      </c>
      <c r="R36" s="159"/>
      <c r="S36" s="122"/>
    </row>
    <row r="37" spans="1:19" s="99" customFormat="1" ht="16.5" customHeight="1">
      <c r="A37" s="105"/>
      <c r="B37" s="123"/>
      <c r="C37" s="370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9"/>
      <c r="R37" s="159"/>
      <c r="S37" s="122"/>
    </row>
    <row r="38" spans="1:19" s="99" customFormat="1" ht="16.5" customHeight="1">
      <c r="A38" s="108" t="s">
        <v>168</v>
      </c>
      <c r="B38" s="123"/>
      <c r="C38" s="366" t="s">
        <v>471</v>
      </c>
      <c r="D38" s="394">
        <v>82787.24088568479</v>
      </c>
      <c r="E38" s="394">
        <v>24042.746997538896</v>
      </c>
      <c r="F38" s="394">
        <v>264161.77924786974</v>
      </c>
      <c r="G38" s="395">
        <v>268556.1974291698</v>
      </c>
      <c r="H38" s="395">
        <v>95938.53063546016</v>
      </c>
      <c r="I38" s="395">
        <v>133811.39317886555</v>
      </c>
      <c r="J38" s="395">
        <v>-165819.0809316655</v>
      </c>
      <c r="K38" s="395">
        <v>-96293.99183015921</v>
      </c>
      <c r="L38" s="395">
        <v>227759.22389724525</v>
      </c>
      <c r="M38" s="395">
        <v>-194565.4027204055</v>
      </c>
      <c r="N38" s="395">
        <v>119558.65515247639</v>
      </c>
      <c r="O38" s="395">
        <v>-20022.59380169213</v>
      </c>
      <c r="P38" s="395">
        <v>-12962.322575063445</v>
      </c>
      <c r="Q38" s="395">
        <v>145420.8523579532</v>
      </c>
      <c r="R38" s="159"/>
      <c r="S38" s="122"/>
    </row>
    <row r="39" spans="1:19" s="99" customFormat="1" ht="16.5" customHeight="1">
      <c r="A39" s="108" t="s">
        <v>169</v>
      </c>
      <c r="B39" s="123"/>
      <c r="C39" s="366" t="s">
        <v>472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159"/>
      <c r="S39" s="122"/>
    </row>
    <row r="40" spans="1:27" s="99" customFormat="1" ht="16.5" customHeight="1">
      <c r="A40" s="108" t="s">
        <v>170</v>
      </c>
      <c r="B40" s="123"/>
      <c r="C40" s="366" t="s">
        <v>473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159"/>
      <c r="S40" s="437">
        <v>0</v>
      </c>
      <c r="T40" s="438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</row>
    <row r="41" spans="1:19" s="99" customFormat="1" ht="16.5" customHeight="1">
      <c r="A41" s="105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7"/>
      <c r="Q41" s="399"/>
      <c r="R41" s="159"/>
      <c r="S41" s="122"/>
    </row>
    <row r="42" spans="1:19" s="99" customFormat="1" ht="16.5" customHeight="1">
      <c r="A42" s="108" t="s">
        <v>171</v>
      </c>
      <c r="B42" s="123"/>
      <c r="C42" s="372" t="s">
        <v>393</v>
      </c>
      <c r="D42" s="394">
        <f>+D43</f>
        <v>1706.9999999998836</v>
      </c>
      <c r="E42" s="394">
        <f aca="true" t="shared" si="3" ref="E42:Q42">+E43</f>
        <v>81038.00000000003</v>
      </c>
      <c r="F42" s="394">
        <f t="shared" si="3"/>
        <v>-7481</v>
      </c>
      <c r="G42" s="395">
        <f t="shared" si="3"/>
        <v>49360.39090909087</v>
      </c>
      <c r="H42" s="395">
        <f t="shared" si="3"/>
        <v>-72654</v>
      </c>
      <c r="I42" s="395">
        <f t="shared" si="3"/>
        <v>44847.99999999988</v>
      </c>
      <c r="J42" s="395">
        <f t="shared" si="3"/>
        <v>7535.999999999884</v>
      </c>
      <c r="K42" s="395">
        <f t="shared" si="3"/>
        <v>113488</v>
      </c>
      <c r="L42" s="395">
        <f t="shared" si="3"/>
        <v>52765</v>
      </c>
      <c r="M42" s="395">
        <f t="shared" si="3"/>
        <v>54807.99999999977</v>
      </c>
      <c r="N42" s="395">
        <f t="shared" si="3"/>
        <v>-11893</v>
      </c>
      <c r="O42" s="395">
        <f t="shared" si="3"/>
        <v>-27705.999999999534</v>
      </c>
      <c r="P42" s="395">
        <f t="shared" si="3"/>
        <v>-43232.99999999965</v>
      </c>
      <c r="Q42" s="395">
        <f t="shared" si="3"/>
        <v>-4662.000000000466</v>
      </c>
      <c r="R42" s="159"/>
      <c r="S42" s="122"/>
    </row>
    <row r="43" spans="1:19" s="99" customFormat="1" ht="16.5" customHeight="1">
      <c r="A43" s="108" t="s">
        <v>172</v>
      </c>
      <c r="B43" s="123"/>
      <c r="C43" s="373" t="s">
        <v>474</v>
      </c>
      <c r="D43" s="394">
        <f aca="true" t="shared" si="4" ref="D43:M43">D46-(D10+D12+D30+D31+D33+D34+D36+D38)</f>
        <v>1706.9999999998836</v>
      </c>
      <c r="E43" s="394">
        <f t="shared" si="4"/>
        <v>81038.00000000003</v>
      </c>
      <c r="F43" s="394">
        <f t="shared" si="4"/>
        <v>-7481</v>
      </c>
      <c r="G43" s="395">
        <f t="shared" si="4"/>
        <v>49360.39090909087</v>
      </c>
      <c r="H43" s="395">
        <f t="shared" si="4"/>
        <v>-72654</v>
      </c>
      <c r="I43" s="395">
        <f t="shared" si="4"/>
        <v>44847.99999999988</v>
      </c>
      <c r="J43" s="395">
        <f t="shared" si="4"/>
        <v>7535.999999999884</v>
      </c>
      <c r="K43" s="395">
        <f t="shared" si="4"/>
        <v>113488</v>
      </c>
      <c r="L43" s="395">
        <f t="shared" si="4"/>
        <v>52765</v>
      </c>
      <c r="M43" s="395">
        <f t="shared" si="4"/>
        <v>54807.99999999977</v>
      </c>
      <c r="N43" s="395">
        <f>N46-(N10+N12+N30+N31+N33+N34+N36+N38)</f>
        <v>-11893</v>
      </c>
      <c r="O43" s="395">
        <f>O46-(O10+O12+O30+O31+O33+O34+O36+O38)</f>
        <v>-27705.999999999534</v>
      </c>
      <c r="P43" s="395">
        <f>P46-(P10+P12+P30+P31+P33+P34+P36+P38)</f>
        <v>-43232.99999999965</v>
      </c>
      <c r="Q43" s="395">
        <f>Q46-(Q10+Q12+Q30+Q31+Q33+Q34+Q36+Q38)</f>
        <v>-4662.000000000466</v>
      </c>
      <c r="R43" s="159"/>
      <c r="S43" s="122"/>
    </row>
    <row r="44" spans="1:19" s="99" customFormat="1" ht="16.5" customHeight="1">
      <c r="A44" s="108" t="s">
        <v>173</v>
      </c>
      <c r="B44" s="123"/>
      <c r="C44" s="366" t="s">
        <v>475</v>
      </c>
      <c r="D44" s="394">
        <v>0</v>
      </c>
      <c r="E44" s="394">
        <v>0</v>
      </c>
      <c r="F44" s="394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0</v>
      </c>
      <c r="R44" s="159"/>
      <c r="S44" s="122"/>
    </row>
    <row r="45" spans="1:19" s="99" customFormat="1" ht="13.5" customHeight="1" thickBot="1">
      <c r="A45" s="105"/>
      <c r="B45" s="123"/>
      <c r="C45" s="301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44"/>
      <c r="Q45" s="403"/>
      <c r="R45" s="164"/>
      <c r="S45" s="122"/>
    </row>
    <row r="46" spans="1:19" s="99" customFormat="1" ht="21.75" customHeight="1" thickBot="1" thickTop="1">
      <c r="A46" s="124" t="s">
        <v>174</v>
      </c>
      <c r="B46" s="123"/>
      <c r="C46" s="331" t="s">
        <v>398</v>
      </c>
      <c r="D46" s="222">
        <v>1014348.9999999997</v>
      </c>
      <c r="E46" s="222">
        <v>216917.00000000038</v>
      </c>
      <c r="F46" s="222">
        <v>437913.99999999977</v>
      </c>
      <c r="G46" s="226">
        <v>749792.0000000003</v>
      </c>
      <c r="H46" s="226">
        <v>718268.9999999993</v>
      </c>
      <c r="I46" s="226">
        <v>355051.0000000004</v>
      </c>
      <c r="J46" s="226">
        <v>595195.9999999999</v>
      </c>
      <c r="K46" s="226">
        <v>1520061.0000000007</v>
      </c>
      <c r="L46" s="226">
        <v>1359947.9999999986</v>
      </c>
      <c r="M46" s="226">
        <v>1271146.0000000007</v>
      </c>
      <c r="N46" s="226">
        <v>1189032.0000000012</v>
      </c>
      <c r="O46" s="226">
        <v>1865955.9999999984</v>
      </c>
      <c r="P46" s="226">
        <v>988655.0000000007</v>
      </c>
      <c r="Q46" s="226">
        <v>2423304.000000002</v>
      </c>
      <c r="R46" s="162"/>
      <c r="S46" s="122"/>
    </row>
    <row r="47" spans="1:19" ht="9" customHeight="1" thickBot="1" thickTop="1">
      <c r="A47" s="105"/>
      <c r="B47" s="75"/>
      <c r="C47" s="297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22"/>
      <c r="R47" s="165"/>
      <c r="S47" s="42"/>
    </row>
    <row r="48" spans="1:19" ht="9" customHeight="1" thickBot="1" thickTop="1">
      <c r="A48" s="108"/>
      <c r="B48" s="75"/>
      <c r="C48" s="300"/>
      <c r="D48" s="407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23"/>
      <c r="R48" s="166"/>
      <c r="S48" s="42"/>
    </row>
    <row r="49" spans="1:19" ht="17.25" thickBot="1" thickTop="1">
      <c r="A49" s="108" t="s">
        <v>175</v>
      </c>
      <c r="B49" s="75"/>
      <c r="C49" s="332" t="s">
        <v>399</v>
      </c>
      <c r="D49" s="222">
        <v>4761971</v>
      </c>
      <c r="E49" s="222">
        <v>5014358</v>
      </c>
      <c r="F49" s="222">
        <v>5408547</v>
      </c>
      <c r="G49" s="226">
        <v>6117064</v>
      </c>
      <c r="H49" s="226">
        <v>6874360</v>
      </c>
      <c r="I49" s="226">
        <v>7193101</v>
      </c>
      <c r="J49" s="226">
        <v>7837643</v>
      </c>
      <c r="K49" s="226">
        <v>9255618</v>
      </c>
      <c r="L49" s="226">
        <v>10377718</v>
      </c>
      <c r="M49" s="226">
        <v>11589955</v>
      </c>
      <c r="N49" s="226">
        <v>12741025</v>
      </c>
      <c r="O49" s="226">
        <v>14946288</v>
      </c>
      <c r="P49" s="226">
        <v>16063194</v>
      </c>
      <c r="Q49" s="226">
        <v>18418901</v>
      </c>
      <c r="R49" s="158"/>
      <c r="S49" s="42"/>
    </row>
    <row r="50" spans="1:19" ht="17.25" thickTop="1">
      <c r="A50" s="108" t="s">
        <v>176</v>
      </c>
      <c r="B50" s="75"/>
      <c r="C50" s="362" t="s">
        <v>485</v>
      </c>
      <c r="D50" s="395">
        <v>4868571</v>
      </c>
      <c r="E50" s="395">
        <v>5085488</v>
      </c>
      <c r="F50" s="395">
        <v>5523402</v>
      </c>
      <c r="G50" s="395">
        <v>6273194</v>
      </c>
      <c r="H50" s="395">
        <v>6991463</v>
      </c>
      <c r="I50" s="395">
        <v>7346514</v>
      </c>
      <c r="J50" s="395">
        <v>7941710</v>
      </c>
      <c r="K50" s="395">
        <v>9461771</v>
      </c>
      <c r="L50" s="395">
        <v>10821719</v>
      </c>
      <c r="M50" s="395">
        <v>12092865</v>
      </c>
      <c r="N50" s="395">
        <v>13281897</v>
      </c>
      <c r="O50" s="395">
        <v>15147853</v>
      </c>
      <c r="P50" s="395">
        <v>16136508</v>
      </c>
      <c r="Q50" s="395">
        <v>18559812</v>
      </c>
      <c r="R50" s="156"/>
      <c r="S50" s="42"/>
    </row>
    <row r="51" spans="1:19" ht="16.5">
      <c r="A51" s="108" t="s">
        <v>177</v>
      </c>
      <c r="B51" s="75"/>
      <c r="C51" s="390" t="s">
        <v>486</v>
      </c>
      <c r="D51" s="395">
        <v>106600</v>
      </c>
      <c r="E51" s="395">
        <v>71130</v>
      </c>
      <c r="F51" s="395">
        <v>114854.99999999999</v>
      </c>
      <c r="G51" s="395">
        <v>156130</v>
      </c>
      <c r="H51" s="395">
        <v>117103.00000000001</v>
      </c>
      <c r="I51" s="395">
        <v>153413</v>
      </c>
      <c r="J51" s="395">
        <v>104067</v>
      </c>
      <c r="K51" s="395">
        <v>206153</v>
      </c>
      <c r="L51" s="395">
        <v>444001</v>
      </c>
      <c r="M51" s="395">
        <v>502910</v>
      </c>
      <c r="N51" s="395">
        <v>540872</v>
      </c>
      <c r="O51" s="395">
        <v>201565</v>
      </c>
      <c r="P51" s="395">
        <v>73314</v>
      </c>
      <c r="Q51" s="395">
        <v>140911</v>
      </c>
      <c r="R51" s="167"/>
      <c r="S51" s="42"/>
    </row>
    <row r="52" spans="1:19" ht="9.75" customHeight="1" thickBot="1">
      <c r="A52" s="10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25"/>
      <c r="S52" s="42"/>
    </row>
    <row r="53" spans="1:21" ht="20.25" thickBot="1" thickTop="1">
      <c r="A53" s="108"/>
      <c r="B53" s="75"/>
      <c r="C53" s="374" t="s">
        <v>476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42"/>
      <c r="U53" s="26"/>
    </row>
    <row r="54" spans="1:21" ht="8.25" customHeight="1" thickTop="1">
      <c r="A54" s="10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42"/>
      <c r="U54" s="26"/>
    </row>
    <row r="55" spans="1:21" ht="15.75">
      <c r="A55" s="108"/>
      <c r="B55" s="75"/>
      <c r="C55" s="351" t="s">
        <v>449</v>
      </c>
      <c r="D55"/>
      <c r="E55" s="39"/>
      <c r="F55" s="39"/>
      <c r="G55" s="26"/>
      <c r="H55" s="26" t="s">
        <v>450</v>
      </c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42"/>
      <c r="U55" s="26"/>
    </row>
    <row r="56" spans="1:21" ht="15.75">
      <c r="A56" s="108"/>
      <c r="B56" s="75"/>
      <c r="C56" s="64" t="s">
        <v>454</v>
      </c>
      <c r="D56"/>
      <c r="E56" s="39"/>
      <c r="F56" s="39"/>
      <c r="G56"/>
      <c r="H56" s="185" t="s">
        <v>452</v>
      </c>
      <c r="I56" s="26"/>
      <c r="J56" s="26"/>
      <c r="K56" s="26"/>
      <c r="L56" s="26"/>
      <c r="M56" s="26"/>
      <c r="N56" s="26"/>
      <c r="O56" s="26"/>
      <c r="P56" s="26"/>
      <c r="Q56" s="26"/>
      <c r="R56" s="39"/>
      <c r="S56" s="42"/>
      <c r="U56" s="26"/>
    </row>
    <row r="57" spans="1:21" ht="15.75">
      <c r="A57" s="108"/>
      <c r="B57" s="75"/>
      <c r="C57" s="64" t="s">
        <v>453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6"/>
      <c r="S57" s="42"/>
      <c r="U57" s="26"/>
    </row>
    <row r="58" spans="1:21" ht="9.75" customHeight="1" thickBot="1">
      <c r="A58" s="138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54"/>
      <c r="U58" s="26"/>
    </row>
    <row r="59" spans="1:20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26"/>
      <c r="S59" s="26"/>
      <c r="T59" s="26"/>
    </row>
    <row r="60" spans="4:17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60"/>
  <sheetViews>
    <sheetView showGridLines="0" defaultGridColor="0" zoomScale="75" zoomScaleNormal="75" zoomScalePageLayoutView="0" colorId="22" workbookViewId="0" topLeftCell="B1">
      <selection activeCell="R43" sqref="R43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7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2" spans="1:20" ht="18">
      <c r="A2" s="51"/>
      <c r="B2" s="115" t="s">
        <v>17</v>
      </c>
      <c r="C2" s="294" t="s">
        <v>400</v>
      </c>
      <c r="D2" s="24"/>
      <c r="T2" s="26"/>
    </row>
    <row r="3" spans="1:20" ht="18">
      <c r="A3" s="51"/>
      <c r="B3" s="115"/>
      <c r="C3" s="285" t="s">
        <v>401</v>
      </c>
      <c r="D3" s="24"/>
      <c r="T3" s="26"/>
    </row>
    <row r="4" spans="1:20" ht="16.5" thickBot="1">
      <c r="A4" s="51"/>
      <c r="B4" s="115"/>
      <c r="C4" s="295"/>
      <c r="D4" s="52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2013.04.11.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228"/>
      <c r="E9" s="228"/>
      <c r="F9" s="228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120"/>
      <c r="S9" s="42"/>
    </row>
    <row r="10" spans="1:19" ht="17.25" thickBot="1" thickTop="1">
      <c r="A10" s="108" t="s">
        <v>178</v>
      </c>
      <c r="B10" s="75"/>
      <c r="C10" s="299" t="s">
        <v>402</v>
      </c>
      <c r="D10" s="227" t="s">
        <v>275</v>
      </c>
      <c r="E10" s="227" t="s">
        <v>275</v>
      </c>
      <c r="F10" s="227" t="s">
        <v>275</v>
      </c>
      <c r="G10" s="227" t="s">
        <v>275</v>
      </c>
      <c r="H10" s="227" t="s">
        <v>275</v>
      </c>
      <c r="I10" s="227" t="s">
        <v>275</v>
      </c>
      <c r="J10" s="227" t="s">
        <v>275</v>
      </c>
      <c r="K10" s="227" t="s">
        <v>275</v>
      </c>
      <c r="L10" s="227" t="s">
        <v>275</v>
      </c>
      <c r="M10" s="325" t="s">
        <v>275</v>
      </c>
      <c r="N10" s="325" t="s">
        <v>275</v>
      </c>
      <c r="O10" s="325" t="s">
        <v>275</v>
      </c>
      <c r="P10" s="325" t="s">
        <v>275</v>
      </c>
      <c r="Q10" s="325" t="s">
        <v>275</v>
      </c>
      <c r="R10" s="158"/>
      <c r="S10" s="42"/>
    </row>
    <row r="11" spans="1:19" ht="6" customHeight="1" thickTop="1">
      <c r="A11" s="105"/>
      <c r="B11" s="75"/>
      <c r="C11" s="27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445"/>
      <c r="Q11" s="211"/>
      <c r="R11" s="155"/>
      <c r="S11" s="42"/>
    </row>
    <row r="12" spans="1:19" s="99" customFormat="1" ht="16.5" customHeight="1">
      <c r="A12" s="108" t="s">
        <v>179</v>
      </c>
      <c r="B12" s="121"/>
      <c r="C12" s="360" t="s">
        <v>455</v>
      </c>
      <c r="D12" s="375">
        <f>D13+D14+D15+D22+D27</f>
        <v>0</v>
      </c>
      <c r="E12" s="375">
        <f aca="true" t="shared" si="0" ref="E12:J12">E13+E14+E15+E22+E27</f>
        <v>0</v>
      </c>
      <c r="F12" s="375">
        <f t="shared" si="0"/>
        <v>0</v>
      </c>
      <c r="G12" s="375">
        <f t="shared" si="0"/>
        <v>0</v>
      </c>
      <c r="H12" s="375">
        <f t="shared" si="0"/>
        <v>0</v>
      </c>
      <c r="I12" s="375">
        <f t="shared" si="0"/>
        <v>0</v>
      </c>
      <c r="J12" s="375">
        <f t="shared" si="0"/>
        <v>0</v>
      </c>
      <c r="K12" s="375">
        <f aca="true" t="shared" si="1" ref="K12:P12">K13+K14+K15+K22+K27</f>
        <v>0</v>
      </c>
      <c r="L12" s="375">
        <f t="shared" si="1"/>
        <v>0</v>
      </c>
      <c r="M12" s="376">
        <f t="shared" si="1"/>
        <v>0</v>
      </c>
      <c r="N12" s="376">
        <f t="shared" si="1"/>
        <v>0</v>
      </c>
      <c r="O12" s="376">
        <f t="shared" si="1"/>
        <v>0</v>
      </c>
      <c r="P12" s="376">
        <f t="shared" si="1"/>
        <v>0</v>
      </c>
      <c r="Q12" s="376">
        <f>Q13+Q14+Q15+Q22+Q27</f>
        <v>0</v>
      </c>
      <c r="R12" s="159"/>
      <c r="S12" s="122"/>
    </row>
    <row r="13" spans="1:19" s="99" customFormat="1" ht="16.5" customHeight="1">
      <c r="A13" s="108" t="s">
        <v>180</v>
      </c>
      <c r="B13" s="123"/>
      <c r="C13" s="361" t="s">
        <v>456</v>
      </c>
      <c r="D13" s="377" t="s">
        <v>275</v>
      </c>
      <c r="E13" s="377" t="s">
        <v>275</v>
      </c>
      <c r="F13" s="377" t="s">
        <v>275</v>
      </c>
      <c r="G13" s="377" t="s">
        <v>275</v>
      </c>
      <c r="H13" s="377" t="s">
        <v>275</v>
      </c>
      <c r="I13" s="377" t="s">
        <v>275</v>
      </c>
      <c r="J13" s="377" t="s">
        <v>275</v>
      </c>
      <c r="K13" s="377" t="s">
        <v>275</v>
      </c>
      <c r="L13" s="377" t="s">
        <v>275</v>
      </c>
      <c r="M13" s="378" t="s">
        <v>275</v>
      </c>
      <c r="N13" s="378" t="s">
        <v>275</v>
      </c>
      <c r="O13" s="378" t="s">
        <v>275</v>
      </c>
      <c r="P13" s="378" t="s">
        <v>275</v>
      </c>
      <c r="Q13" s="378" t="s">
        <v>275</v>
      </c>
      <c r="R13" s="159"/>
      <c r="S13" s="122"/>
    </row>
    <row r="14" spans="1:19" s="99" customFormat="1" ht="16.5" customHeight="1">
      <c r="A14" s="108" t="s">
        <v>181</v>
      </c>
      <c r="B14" s="123"/>
      <c r="C14" s="361" t="s">
        <v>457</v>
      </c>
      <c r="D14" s="377" t="s">
        <v>275</v>
      </c>
      <c r="E14" s="377" t="s">
        <v>275</v>
      </c>
      <c r="F14" s="377" t="s">
        <v>275</v>
      </c>
      <c r="G14" s="377" t="s">
        <v>275</v>
      </c>
      <c r="H14" s="377" t="s">
        <v>275</v>
      </c>
      <c r="I14" s="377" t="s">
        <v>275</v>
      </c>
      <c r="J14" s="377" t="s">
        <v>275</v>
      </c>
      <c r="K14" s="377" t="s">
        <v>275</v>
      </c>
      <c r="L14" s="377" t="s">
        <v>275</v>
      </c>
      <c r="M14" s="378" t="s">
        <v>275</v>
      </c>
      <c r="N14" s="378" t="s">
        <v>275</v>
      </c>
      <c r="O14" s="378" t="s">
        <v>275</v>
      </c>
      <c r="P14" s="378" t="s">
        <v>275</v>
      </c>
      <c r="Q14" s="378" t="s">
        <v>275</v>
      </c>
      <c r="R14" s="159"/>
      <c r="S14" s="122"/>
    </row>
    <row r="15" spans="1:19" s="99" customFormat="1" ht="16.5" customHeight="1">
      <c r="A15" s="108" t="s">
        <v>182</v>
      </c>
      <c r="B15" s="123"/>
      <c r="C15" s="361" t="s">
        <v>458</v>
      </c>
      <c r="D15" s="377" t="s">
        <v>275</v>
      </c>
      <c r="E15" s="377" t="s">
        <v>275</v>
      </c>
      <c r="F15" s="377" t="s">
        <v>275</v>
      </c>
      <c r="G15" s="377" t="s">
        <v>275</v>
      </c>
      <c r="H15" s="377" t="s">
        <v>275</v>
      </c>
      <c r="I15" s="377" t="s">
        <v>275</v>
      </c>
      <c r="J15" s="377" t="s">
        <v>275</v>
      </c>
      <c r="K15" s="377" t="s">
        <v>275</v>
      </c>
      <c r="L15" s="377" t="s">
        <v>275</v>
      </c>
      <c r="M15" s="378" t="s">
        <v>275</v>
      </c>
      <c r="N15" s="378" t="s">
        <v>275</v>
      </c>
      <c r="O15" s="378" t="s">
        <v>275</v>
      </c>
      <c r="P15" s="378" t="s">
        <v>275</v>
      </c>
      <c r="Q15" s="378" t="s">
        <v>275</v>
      </c>
      <c r="R15" s="159"/>
      <c r="S15" s="122"/>
    </row>
    <row r="16" spans="1:19" s="99" customFormat="1" ht="16.5" customHeight="1">
      <c r="A16" s="108" t="s">
        <v>183</v>
      </c>
      <c r="B16" s="123"/>
      <c r="C16" s="362" t="s">
        <v>388</v>
      </c>
      <c r="D16" s="377" t="s">
        <v>275</v>
      </c>
      <c r="E16" s="377" t="s">
        <v>275</v>
      </c>
      <c r="F16" s="377" t="s">
        <v>275</v>
      </c>
      <c r="G16" s="377" t="s">
        <v>275</v>
      </c>
      <c r="H16" s="377" t="s">
        <v>275</v>
      </c>
      <c r="I16" s="377" t="s">
        <v>275</v>
      </c>
      <c r="J16" s="377" t="s">
        <v>275</v>
      </c>
      <c r="K16" s="377" t="s">
        <v>275</v>
      </c>
      <c r="L16" s="377" t="s">
        <v>275</v>
      </c>
      <c r="M16" s="378" t="s">
        <v>275</v>
      </c>
      <c r="N16" s="378" t="s">
        <v>275</v>
      </c>
      <c r="O16" s="378" t="s">
        <v>275</v>
      </c>
      <c r="P16" s="378" t="s">
        <v>275</v>
      </c>
      <c r="Q16" s="378" t="s">
        <v>275</v>
      </c>
      <c r="R16" s="159"/>
      <c r="S16" s="122"/>
    </row>
    <row r="17" spans="1:19" s="99" customFormat="1" ht="16.5" customHeight="1">
      <c r="A17" s="108" t="s">
        <v>184</v>
      </c>
      <c r="B17" s="123"/>
      <c r="C17" s="361" t="s">
        <v>389</v>
      </c>
      <c r="D17" s="377" t="s">
        <v>275</v>
      </c>
      <c r="E17" s="377" t="s">
        <v>275</v>
      </c>
      <c r="F17" s="377" t="s">
        <v>275</v>
      </c>
      <c r="G17" s="377" t="s">
        <v>275</v>
      </c>
      <c r="H17" s="377" t="s">
        <v>275</v>
      </c>
      <c r="I17" s="377" t="s">
        <v>275</v>
      </c>
      <c r="J17" s="377" t="s">
        <v>275</v>
      </c>
      <c r="K17" s="377" t="s">
        <v>275</v>
      </c>
      <c r="L17" s="377" t="s">
        <v>275</v>
      </c>
      <c r="M17" s="378" t="s">
        <v>275</v>
      </c>
      <c r="N17" s="378" t="s">
        <v>275</v>
      </c>
      <c r="O17" s="378" t="s">
        <v>275</v>
      </c>
      <c r="P17" s="378" t="s">
        <v>275</v>
      </c>
      <c r="Q17" s="378" t="s">
        <v>275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77" t="s">
        <v>275</v>
      </c>
      <c r="E18" s="377" t="s">
        <v>275</v>
      </c>
      <c r="F18" s="377" t="s">
        <v>275</v>
      </c>
      <c r="G18" s="377" t="s">
        <v>275</v>
      </c>
      <c r="H18" s="377" t="s">
        <v>275</v>
      </c>
      <c r="I18" s="377" t="s">
        <v>275</v>
      </c>
      <c r="J18" s="377" t="s">
        <v>275</v>
      </c>
      <c r="K18" s="377" t="s">
        <v>275</v>
      </c>
      <c r="L18" s="377" t="s">
        <v>275</v>
      </c>
      <c r="M18" s="378" t="s">
        <v>275</v>
      </c>
      <c r="N18" s="378" t="s">
        <v>275</v>
      </c>
      <c r="O18" s="378" t="s">
        <v>275</v>
      </c>
      <c r="P18" s="378" t="s">
        <v>275</v>
      </c>
      <c r="Q18" s="378" t="s">
        <v>275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77" t="s">
        <v>275</v>
      </c>
      <c r="E19" s="377" t="s">
        <v>275</v>
      </c>
      <c r="F19" s="377" t="s">
        <v>275</v>
      </c>
      <c r="G19" s="377" t="s">
        <v>275</v>
      </c>
      <c r="H19" s="377" t="s">
        <v>275</v>
      </c>
      <c r="I19" s="377" t="s">
        <v>275</v>
      </c>
      <c r="J19" s="377" t="s">
        <v>275</v>
      </c>
      <c r="K19" s="377" t="s">
        <v>275</v>
      </c>
      <c r="L19" s="377" t="s">
        <v>275</v>
      </c>
      <c r="M19" s="378" t="s">
        <v>275</v>
      </c>
      <c r="N19" s="378" t="s">
        <v>275</v>
      </c>
      <c r="O19" s="378" t="s">
        <v>275</v>
      </c>
      <c r="P19" s="378" t="s">
        <v>275</v>
      </c>
      <c r="Q19" s="378" t="s">
        <v>275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77" t="s">
        <v>275</v>
      </c>
      <c r="E20" s="377" t="s">
        <v>275</v>
      </c>
      <c r="F20" s="377" t="s">
        <v>275</v>
      </c>
      <c r="G20" s="377" t="s">
        <v>275</v>
      </c>
      <c r="H20" s="377" t="s">
        <v>275</v>
      </c>
      <c r="I20" s="377" t="s">
        <v>275</v>
      </c>
      <c r="J20" s="377" t="s">
        <v>275</v>
      </c>
      <c r="K20" s="377" t="s">
        <v>275</v>
      </c>
      <c r="L20" s="377" t="s">
        <v>275</v>
      </c>
      <c r="M20" s="378" t="s">
        <v>275</v>
      </c>
      <c r="N20" s="378" t="s">
        <v>275</v>
      </c>
      <c r="O20" s="378" t="s">
        <v>275</v>
      </c>
      <c r="P20" s="378" t="s">
        <v>275</v>
      </c>
      <c r="Q20" s="378" t="s">
        <v>275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77" t="s">
        <v>275</v>
      </c>
      <c r="E21" s="377" t="s">
        <v>275</v>
      </c>
      <c r="F21" s="377" t="s">
        <v>275</v>
      </c>
      <c r="G21" s="377" t="s">
        <v>275</v>
      </c>
      <c r="H21" s="377" t="s">
        <v>275</v>
      </c>
      <c r="I21" s="377" t="s">
        <v>275</v>
      </c>
      <c r="J21" s="377" t="s">
        <v>275</v>
      </c>
      <c r="K21" s="377" t="s">
        <v>275</v>
      </c>
      <c r="L21" s="377" t="s">
        <v>275</v>
      </c>
      <c r="M21" s="378" t="s">
        <v>275</v>
      </c>
      <c r="N21" s="378" t="s">
        <v>275</v>
      </c>
      <c r="O21" s="378" t="s">
        <v>275</v>
      </c>
      <c r="P21" s="378" t="s">
        <v>275</v>
      </c>
      <c r="Q21" s="378" t="s">
        <v>275</v>
      </c>
      <c r="R21" s="159"/>
      <c r="S21" s="122"/>
    </row>
    <row r="22" spans="1:19" s="99" customFormat="1" ht="16.5" customHeight="1">
      <c r="A22" s="108" t="s">
        <v>185</v>
      </c>
      <c r="B22" s="123"/>
      <c r="C22" s="362" t="s">
        <v>461</v>
      </c>
      <c r="D22" s="377" t="s">
        <v>275</v>
      </c>
      <c r="E22" s="377" t="s">
        <v>275</v>
      </c>
      <c r="F22" s="377" t="s">
        <v>275</v>
      </c>
      <c r="G22" s="377" t="s">
        <v>275</v>
      </c>
      <c r="H22" s="377" t="s">
        <v>275</v>
      </c>
      <c r="I22" s="377" t="s">
        <v>275</v>
      </c>
      <c r="J22" s="377" t="s">
        <v>275</v>
      </c>
      <c r="K22" s="377" t="s">
        <v>275</v>
      </c>
      <c r="L22" s="377" t="s">
        <v>275</v>
      </c>
      <c r="M22" s="378" t="s">
        <v>275</v>
      </c>
      <c r="N22" s="378" t="s">
        <v>275</v>
      </c>
      <c r="O22" s="378" t="s">
        <v>275</v>
      </c>
      <c r="P22" s="378" t="s">
        <v>275</v>
      </c>
      <c r="Q22" s="378" t="s">
        <v>275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77" t="s">
        <v>275</v>
      </c>
      <c r="E23" s="377" t="s">
        <v>275</v>
      </c>
      <c r="F23" s="377" t="s">
        <v>275</v>
      </c>
      <c r="G23" s="377" t="s">
        <v>275</v>
      </c>
      <c r="H23" s="377" t="s">
        <v>275</v>
      </c>
      <c r="I23" s="377" t="s">
        <v>275</v>
      </c>
      <c r="J23" s="377" t="s">
        <v>275</v>
      </c>
      <c r="K23" s="377" t="s">
        <v>275</v>
      </c>
      <c r="L23" s="377" t="s">
        <v>275</v>
      </c>
      <c r="M23" s="378" t="s">
        <v>275</v>
      </c>
      <c r="N23" s="378" t="s">
        <v>275</v>
      </c>
      <c r="O23" s="378" t="s">
        <v>275</v>
      </c>
      <c r="P23" s="378" t="s">
        <v>275</v>
      </c>
      <c r="Q23" s="378" t="s">
        <v>275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77" t="s">
        <v>275</v>
      </c>
      <c r="E24" s="377" t="s">
        <v>275</v>
      </c>
      <c r="F24" s="377" t="s">
        <v>275</v>
      </c>
      <c r="G24" s="377" t="s">
        <v>275</v>
      </c>
      <c r="H24" s="377" t="s">
        <v>275</v>
      </c>
      <c r="I24" s="377" t="s">
        <v>275</v>
      </c>
      <c r="J24" s="377" t="s">
        <v>275</v>
      </c>
      <c r="K24" s="377" t="s">
        <v>275</v>
      </c>
      <c r="L24" s="377" t="s">
        <v>275</v>
      </c>
      <c r="M24" s="378" t="s">
        <v>275</v>
      </c>
      <c r="N24" s="378" t="s">
        <v>275</v>
      </c>
      <c r="O24" s="378" t="s">
        <v>275</v>
      </c>
      <c r="P24" s="378" t="s">
        <v>275</v>
      </c>
      <c r="Q24" s="378" t="s">
        <v>275</v>
      </c>
      <c r="R24" s="159"/>
      <c r="S24" s="122"/>
    </row>
    <row r="25" spans="1:19" s="99" customFormat="1" ht="16.5" customHeight="1">
      <c r="A25" s="108" t="s">
        <v>186</v>
      </c>
      <c r="B25" s="123"/>
      <c r="C25" s="362" t="s">
        <v>390</v>
      </c>
      <c r="D25" s="377" t="s">
        <v>275</v>
      </c>
      <c r="E25" s="377" t="s">
        <v>275</v>
      </c>
      <c r="F25" s="377" t="s">
        <v>275</v>
      </c>
      <c r="G25" s="377" t="s">
        <v>275</v>
      </c>
      <c r="H25" s="377" t="s">
        <v>275</v>
      </c>
      <c r="I25" s="377" t="s">
        <v>275</v>
      </c>
      <c r="J25" s="377" t="s">
        <v>275</v>
      </c>
      <c r="K25" s="377" t="s">
        <v>275</v>
      </c>
      <c r="L25" s="377" t="s">
        <v>275</v>
      </c>
      <c r="M25" s="378" t="s">
        <v>275</v>
      </c>
      <c r="N25" s="378" t="s">
        <v>275</v>
      </c>
      <c r="O25" s="378" t="s">
        <v>275</v>
      </c>
      <c r="P25" s="378" t="s">
        <v>275</v>
      </c>
      <c r="Q25" s="378" t="s">
        <v>275</v>
      </c>
      <c r="R25" s="159"/>
      <c r="S25" s="122"/>
    </row>
    <row r="26" spans="1:19" s="99" customFormat="1" ht="16.5" customHeight="1">
      <c r="A26" s="108" t="s">
        <v>187</v>
      </c>
      <c r="B26" s="123"/>
      <c r="C26" s="361" t="s">
        <v>391</v>
      </c>
      <c r="D26" s="377" t="s">
        <v>275</v>
      </c>
      <c r="E26" s="377" t="s">
        <v>275</v>
      </c>
      <c r="F26" s="377" t="s">
        <v>275</v>
      </c>
      <c r="G26" s="377" t="s">
        <v>275</v>
      </c>
      <c r="H26" s="377" t="s">
        <v>275</v>
      </c>
      <c r="I26" s="377" t="s">
        <v>275</v>
      </c>
      <c r="J26" s="377" t="s">
        <v>275</v>
      </c>
      <c r="K26" s="377" t="s">
        <v>275</v>
      </c>
      <c r="L26" s="377" t="s">
        <v>275</v>
      </c>
      <c r="M26" s="378" t="s">
        <v>275</v>
      </c>
      <c r="N26" s="378" t="s">
        <v>275</v>
      </c>
      <c r="O26" s="378" t="s">
        <v>275</v>
      </c>
      <c r="P26" s="378" t="s">
        <v>275</v>
      </c>
      <c r="Q26" s="378" t="s">
        <v>275</v>
      </c>
      <c r="R26" s="159"/>
      <c r="S26" s="122"/>
    </row>
    <row r="27" spans="1:19" s="99" customFormat="1" ht="16.5" customHeight="1">
      <c r="A27" s="108" t="s">
        <v>188</v>
      </c>
      <c r="B27" s="123"/>
      <c r="C27" s="361" t="s">
        <v>392</v>
      </c>
      <c r="D27" s="377" t="s">
        <v>275</v>
      </c>
      <c r="E27" s="377" t="s">
        <v>275</v>
      </c>
      <c r="F27" s="377" t="s">
        <v>275</v>
      </c>
      <c r="G27" s="377" t="s">
        <v>275</v>
      </c>
      <c r="H27" s="377" t="s">
        <v>275</v>
      </c>
      <c r="I27" s="377" t="s">
        <v>275</v>
      </c>
      <c r="J27" s="377" t="s">
        <v>275</v>
      </c>
      <c r="K27" s="377" t="s">
        <v>275</v>
      </c>
      <c r="L27" s="377" t="s">
        <v>275</v>
      </c>
      <c r="M27" s="378" t="s">
        <v>275</v>
      </c>
      <c r="N27" s="378" t="s">
        <v>275</v>
      </c>
      <c r="O27" s="378" t="s">
        <v>275</v>
      </c>
      <c r="P27" s="378" t="s">
        <v>275</v>
      </c>
      <c r="Q27" s="378" t="s">
        <v>275</v>
      </c>
      <c r="R27" s="159"/>
      <c r="S27" s="122"/>
    </row>
    <row r="28" spans="1:19" s="99" customFormat="1" ht="16.5" customHeight="1">
      <c r="A28" s="105"/>
      <c r="B28" s="123"/>
      <c r="C28" s="42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0"/>
      <c r="R28" s="159"/>
      <c r="S28" s="122"/>
    </row>
    <row r="29" spans="1:19" s="99" customFormat="1" ht="16.5" customHeight="1">
      <c r="A29" s="108" t="s">
        <v>189</v>
      </c>
      <c r="B29" s="123"/>
      <c r="C29" s="365" t="s">
        <v>464</v>
      </c>
      <c r="D29" s="376">
        <f>D30+D31+D33+D34+D36+D38+D39+D40</f>
        <v>0</v>
      </c>
      <c r="E29" s="376">
        <f aca="true" t="shared" si="2" ref="E29:M29">E30+E31+E33+E34+E36+E38+E39+E40</f>
        <v>0</v>
      </c>
      <c r="F29" s="376">
        <f t="shared" si="2"/>
        <v>0</v>
      </c>
      <c r="G29" s="376">
        <f t="shared" si="2"/>
        <v>0</v>
      </c>
      <c r="H29" s="376">
        <f t="shared" si="2"/>
        <v>0</v>
      </c>
      <c r="I29" s="376">
        <f t="shared" si="2"/>
        <v>0</v>
      </c>
      <c r="J29" s="376">
        <f t="shared" si="2"/>
        <v>0</v>
      </c>
      <c r="K29" s="376">
        <f t="shared" si="2"/>
        <v>0</v>
      </c>
      <c r="L29" s="376">
        <f t="shared" si="2"/>
        <v>0</v>
      </c>
      <c r="M29" s="376">
        <f t="shared" si="2"/>
        <v>0</v>
      </c>
      <c r="N29" s="376">
        <f>N30+N31+N33+N34+N36+N38+N39+N40</f>
        <v>0</v>
      </c>
      <c r="O29" s="376">
        <f>O30+O31+O33+O34+O36+O38+O39+O40</f>
        <v>0</v>
      </c>
      <c r="P29" s="376">
        <f>P30+P31+P33+P34+P36+P38+P39+P40</f>
        <v>0</v>
      </c>
      <c r="Q29" s="376">
        <f>Q30+Q31+Q33+Q34+Q36+Q38+Q39+Q40</f>
        <v>0</v>
      </c>
      <c r="R29" s="159"/>
      <c r="S29" s="122"/>
    </row>
    <row r="30" spans="1:19" s="99" customFormat="1" ht="16.5" customHeight="1">
      <c r="A30" s="108" t="s">
        <v>190</v>
      </c>
      <c r="B30" s="123"/>
      <c r="C30" s="366" t="s">
        <v>465</v>
      </c>
      <c r="D30" s="377" t="s">
        <v>275</v>
      </c>
      <c r="E30" s="377" t="s">
        <v>275</v>
      </c>
      <c r="F30" s="377" t="s">
        <v>275</v>
      </c>
      <c r="G30" s="377" t="s">
        <v>275</v>
      </c>
      <c r="H30" s="377" t="s">
        <v>275</v>
      </c>
      <c r="I30" s="377" t="s">
        <v>275</v>
      </c>
      <c r="J30" s="377" t="s">
        <v>275</v>
      </c>
      <c r="K30" s="377" t="s">
        <v>275</v>
      </c>
      <c r="L30" s="377" t="s">
        <v>275</v>
      </c>
      <c r="M30" s="378" t="s">
        <v>275</v>
      </c>
      <c r="N30" s="378" t="s">
        <v>275</v>
      </c>
      <c r="O30" s="378" t="s">
        <v>275</v>
      </c>
      <c r="P30" s="378" t="s">
        <v>275</v>
      </c>
      <c r="Q30" s="378" t="s">
        <v>275</v>
      </c>
      <c r="R30" s="159"/>
      <c r="S30" s="122"/>
    </row>
    <row r="31" spans="1:19" s="99" customFormat="1" ht="16.5" customHeight="1">
      <c r="A31" s="108" t="s">
        <v>191</v>
      </c>
      <c r="B31" s="123"/>
      <c r="C31" s="366" t="s">
        <v>466</v>
      </c>
      <c r="D31" s="377" t="s">
        <v>275</v>
      </c>
      <c r="E31" s="377" t="s">
        <v>275</v>
      </c>
      <c r="F31" s="377" t="s">
        <v>275</v>
      </c>
      <c r="G31" s="377" t="s">
        <v>275</v>
      </c>
      <c r="H31" s="377" t="s">
        <v>275</v>
      </c>
      <c r="I31" s="377" t="s">
        <v>275</v>
      </c>
      <c r="J31" s="377" t="s">
        <v>275</v>
      </c>
      <c r="K31" s="377" t="s">
        <v>275</v>
      </c>
      <c r="L31" s="377" t="s">
        <v>275</v>
      </c>
      <c r="M31" s="378" t="s">
        <v>275</v>
      </c>
      <c r="N31" s="378" t="s">
        <v>275</v>
      </c>
      <c r="O31" s="378" t="s">
        <v>275</v>
      </c>
      <c r="P31" s="378" t="s">
        <v>275</v>
      </c>
      <c r="Q31" s="378" t="s">
        <v>275</v>
      </c>
      <c r="R31" s="159"/>
      <c r="S31" s="122"/>
    </row>
    <row r="32" spans="1:19" s="99" customFormat="1" ht="16.5" customHeight="1">
      <c r="A32" s="105"/>
      <c r="B32" s="123"/>
      <c r="C32" s="367"/>
      <c r="D32" s="382"/>
      <c r="E32" s="383"/>
      <c r="F32" s="383"/>
      <c r="G32" s="383"/>
      <c r="H32" s="383"/>
      <c r="I32" s="383"/>
      <c r="J32" s="383"/>
      <c r="K32" s="383"/>
      <c r="L32" s="380"/>
      <c r="M32" s="380"/>
      <c r="N32" s="380"/>
      <c r="O32" s="380"/>
      <c r="P32" s="383"/>
      <c r="Q32" s="380"/>
      <c r="R32" s="159"/>
      <c r="S32" s="122"/>
    </row>
    <row r="33" spans="1:19" s="99" customFormat="1" ht="16.5" customHeight="1">
      <c r="A33" s="108" t="s">
        <v>192</v>
      </c>
      <c r="B33" s="123"/>
      <c r="C33" s="368" t="s">
        <v>467</v>
      </c>
      <c r="D33" s="377" t="s">
        <v>275</v>
      </c>
      <c r="E33" s="377" t="s">
        <v>275</v>
      </c>
      <c r="F33" s="377" t="s">
        <v>275</v>
      </c>
      <c r="G33" s="377" t="s">
        <v>275</v>
      </c>
      <c r="H33" s="377" t="s">
        <v>275</v>
      </c>
      <c r="I33" s="377" t="s">
        <v>275</v>
      </c>
      <c r="J33" s="377" t="s">
        <v>275</v>
      </c>
      <c r="K33" s="377" t="s">
        <v>275</v>
      </c>
      <c r="L33" s="377" t="s">
        <v>275</v>
      </c>
      <c r="M33" s="378" t="s">
        <v>275</v>
      </c>
      <c r="N33" s="378" t="s">
        <v>275</v>
      </c>
      <c r="O33" s="378" t="s">
        <v>275</v>
      </c>
      <c r="P33" s="378" t="s">
        <v>275</v>
      </c>
      <c r="Q33" s="378" t="s">
        <v>275</v>
      </c>
      <c r="R33" s="160"/>
      <c r="S33" s="122"/>
    </row>
    <row r="34" spans="1:19" s="99" customFormat="1" ht="16.5" customHeight="1">
      <c r="A34" s="108" t="s">
        <v>193</v>
      </c>
      <c r="B34" s="123"/>
      <c r="C34" s="366" t="s">
        <v>468</v>
      </c>
      <c r="D34" s="377" t="s">
        <v>275</v>
      </c>
      <c r="E34" s="377" t="s">
        <v>275</v>
      </c>
      <c r="F34" s="377" t="s">
        <v>275</v>
      </c>
      <c r="G34" s="377" t="s">
        <v>275</v>
      </c>
      <c r="H34" s="377" t="s">
        <v>275</v>
      </c>
      <c r="I34" s="377" t="s">
        <v>275</v>
      </c>
      <c r="J34" s="377" t="s">
        <v>275</v>
      </c>
      <c r="K34" s="377" t="s">
        <v>275</v>
      </c>
      <c r="L34" s="377" t="s">
        <v>275</v>
      </c>
      <c r="M34" s="378" t="s">
        <v>275</v>
      </c>
      <c r="N34" s="378" t="s">
        <v>275</v>
      </c>
      <c r="O34" s="378" t="s">
        <v>275</v>
      </c>
      <c r="P34" s="378" t="s">
        <v>275</v>
      </c>
      <c r="Q34" s="378" t="s">
        <v>275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377" t="s">
        <v>275</v>
      </c>
      <c r="E35" s="377" t="s">
        <v>275</v>
      </c>
      <c r="F35" s="377" t="s">
        <v>275</v>
      </c>
      <c r="G35" s="377" t="s">
        <v>275</v>
      </c>
      <c r="H35" s="377" t="s">
        <v>275</v>
      </c>
      <c r="I35" s="377" t="s">
        <v>275</v>
      </c>
      <c r="J35" s="377" t="s">
        <v>275</v>
      </c>
      <c r="K35" s="377" t="s">
        <v>275</v>
      </c>
      <c r="L35" s="377" t="s">
        <v>275</v>
      </c>
      <c r="M35" s="378" t="s">
        <v>275</v>
      </c>
      <c r="N35" s="378" t="s">
        <v>275</v>
      </c>
      <c r="O35" s="378" t="s">
        <v>275</v>
      </c>
      <c r="P35" s="378" t="s">
        <v>275</v>
      </c>
      <c r="Q35" s="378" t="s">
        <v>275</v>
      </c>
      <c r="R35" s="159"/>
      <c r="S35" s="122"/>
    </row>
    <row r="36" spans="1:19" s="99" customFormat="1" ht="16.5" customHeight="1">
      <c r="A36" s="108" t="s">
        <v>194</v>
      </c>
      <c r="B36" s="123"/>
      <c r="C36" s="369" t="s">
        <v>470</v>
      </c>
      <c r="D36" s="377" t="s">
        <v>275</v>
      </c>
      <c r="E36" s="377" t="s">
        <v>275</v>
      </c>
      <c r="F36" s="377" t="s">
        <v>275</v>
      </c>
      <c r="G36" s="377" t="s">
        <v>275</v>
      </c>
      <c r="H36" s="377" t="s">
        <v>275</v>
      </c>
      <c r="I36" s="377" t="s">
        <v>275</v>
      </c>
      <c r="J36" s="377" t="s">
        <v>275</v>
      </c>
      <c r="K36" s="377" t="s">
        <v>275</v>
      </c>
      <c r="L36" s="377" t="s">
        <v>275</v>
      </c>
      <c r="M36" s="378" t="s">
        <v>275</v>
      </c>
      <c r="N36" s="378" t="s">
        <v>275</v>
      </c>
      <c r="O36" s="378" t="s">
        <v>275</v>
      </c>
      <c r="P36" s="378" t="s">
        <v>275</v>
      </c>
      <c r="Q36" s="378" t="s">
        <v>275</v>
      </c>
      <c r="R36" s="159"/>
      <c r="S36" s="122"/>
    </row>
    <row r="37" spans="1:19" s="99" customFormat="1" ht="16.5" customHeight="1">
      <c r="A37" s="105"/>
      <c r="B37" s="123"/>
      <c r="C37" s="370"/>
      <c r="D37" s="382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159"/>
      <c r="S37" s="122"/>
    </row>
    <row r="38" spans="1:19" s="99" customFormat="1" ht="16.5" customHeight="1">
      <c r="A38" s="108" t="s">
        <v>195</v>
      </c>
      <c r="B38" s="123"/>
      <c r="C38" s="366" t="s">
        <v>471</v>
      </c>
      <c r="D38" s="377" t="s">
        <v>275</v>
      </c>
      <c r="E38" s="377" t="s">
        <v>275</v>
      </c>
      <c r="F38" s="377" t="s">
        <v>275</v>
      </c>
      <c r="G38" s="377" t="s">
        <v>275</v>
      </c>
      <c r="H38" s="377" t="s">
        <v>275</v>
      </c>
      <c r="I38" s="377" t="s">
        <v>275</v>
      </c>
      <c r="J38" s="377" t="s">
        <v>275</v>
      </c>
      <c r="K38" s="377" t="s">
        <v>275</v>
      </c>
      <c r="L38" s="377" t="s">
        <v>275</v>
      </c>
      <c r="M38" s="378" t="s">
        <v>275</v>
      </c>
      <c r="N38" s="378" t="s">
        <v>275</v>
      </c>
      <c r="O38" s="378" t="s">
        <v>275</v>
      </c>
      <c r="P38" s="378" t="s">
        <v>275</v>
      </c>
      <c r="Q38" s="378" t="s">
        <v>275</v>
      </c>
      <c r="R38" s="159"/>
      <c r="S38" s="122"/>
    </row>
    <row r="39" spans="1:19" s="99" customFormat="1" ht="16.5" customHeight="1">
      <c r="A39" s="108" t="s">
        <v>196</v>
      </c>
      <c r="B39" s="123"/>
      <c r="C39" s="366" t="s">
        <v>472</v>
      </c>
      <c r="D39" s="377" t="s">
        <v>275</v>
      </c>
      <c r="E39" s="377" t="s">
        <v>275</v>
      </c>
      <c r="F39" s="377" t="s">
        <v>275</v>
      </c>
      <c r="G39" s="377" t="s">
        <v>275</v>
      </c>
      <c r="H39" s="377" t="s">
        <v>275</v>
      </c>
      <c r="I39" s="377" t="s">
        <v>275</v>
      </c>
      <c r="J39" s="377" t="s">
        <v>275</v>
      </c>
      <c r="K39" s="377" t="s">
        <v>275</v>
      </c>
      <c r="L39" s="377" t="s">
        <v>275</v>
      </c>
      <c r="M39" s="378" t="s">
        <v>275</v>
      </c>
      <c r="N39" s="378" t="s">
        <v>275</v>
      </c>
      <c r="O39" s="378" t="s">
        <v>275</v>
      </c>
      <c r="P39" s="378" t="s">
        <v>275</v>
      </c>
      <c r="Q39" s="378" t="s">
        <v>275</v>
      </c>
      <c r="R39" s="159"/>
      <c r="S39" s="122"/>
    </row>
    <row r="40" spans="1:19" s="99" customFormat="1" ht="16.5" customHeight="1">
      <c r="A40" s="108" t="s">
        <v>197</v>
      </c>
      <c r="B40" s="123"/>
      <c r="C40" s="366" t="s">
        <v>473</v>
      </c>
      <c r="D40" s="377" t="s">
        <v>275</v>
      </c>
      <c r="E40" s="377" t="s">
        <v>275</v>
      </c>
      <c r="F40" s="377" t="s">
        <v>275</v>
      </c>
      <c r="G40" s="377" t="s">
        <v>275</v>
      </c>
      <c r="H40" s="377" t="s">
        <v>275</v>
      </c>
      <c r="I40" s="377" t="s">
        <v>275</v>
      </c>
      <c r="J40" s="377" t="s">
        <v>275</v>
      </c>
      <c r="K40" s="377" t="s">
        <v>275</v>
      </c>
      <c r="L40" s="377" t="s">
        <v>275</v>
      </c>
      <c r="M40" s="378" t="s">
        <v>275</v>
      </c>
      <c r="N40" s="378" t="s">
        <v>275</v>
      </c>
      <c r="O40" s="378" t="s">
        <v>275</v>
      </c>
      <c r="P40" s="378" t="s">
        <v>275</v>
      </c>
      <c r="Q40" s="378" t="s">
        <v>275</v>
      </c>
      <c r="R40" s="159"/>
      <c r="S40" s="122"/>
    </row>
    <row r="41" spans="1:19" s="99" customFormat="1" ht="16.5" customHeight="1">
      <c r="A41" s="105"/>
      <c r="B41" s="123"/>
      <c r="C41" s="371"/>
      <c r="D41" s="379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3"/>
      <c r="Q41" s="380"/>
      <c r="R41" s="159"/>
      <c r="S41" s="122"/>
    </row>
    <row r="42" spans="1:19" s="99" customFormat="1" ht="16.5" customHeight="1">
      <c r="A42" s="108" t="s">
        <v>198</v>
      </c>
      <c r="B42" s="123"/>
      <c r="C42" s="372" t="s">
        <v>393</v>
      </c>
      <c r="D42" s="378" t="s">
        <v>275</v>
      </c>
      <c r="E42" s="378" t="s">
        <v>275</v>
      </c>
      <c r="F42" s="378" t="s">
        <v>275</v>
      </c>
      <c r="G42" s="378" t="s">
        <v>275</v>
      </c>
      <c r="H42" s="378" t="s">
        <v>275</v>
      </c>
      <c r="I42" s="378" t="s">
        <v>275</v>
      </c>
      <c r="J42" s="378" t="s">
        <v>275</v>
      </c>
      <c r="K42" s="378" t="s">
        <v>275</v>
      </c>
      <c r="L42" s="378" t="s">
        <v>275</v>
      </c>
      <c r="M42" s="378" t="s">
        <v>275</v>
      </c>
      <c r="N42" s="378" t="s">
        <v>275</v>
      </c>
      <c r="O42" s="378" t="s">
        <v>275</v>
      </c>
      <c r="P42" s="378" t="s">
        <v>275</v>
      </c>
      <c r="Q42" s="378" t="s">
        <v>275</v>
      </c>
      <c r="R42" s="159"/>
      <c r="S42" s="122"/>
    </row>
    <row r="43" spans="1:19" s="99" customFormat="1" ht="16.5" customHeight="1">
      <c r="A43" s="108" t="s">
        <v>199</v>
      </c>
      <c r="B43" s="123"/>
      <c r="C43" s="373" t="s">
        <v>474</v>
      </c>
      <c r="D43" s="378" t="s">
        <v>275</v>
      </c>
      <c r="E43" s="378" t="s">
        <v>275</v>
      </c>
      <c r="F43" s="378" t="s">
        <v>275</v>
      </c>
      <c r="G43" s="378" t="s">
        <v>275</v>
      </c>
      <c r="H43" s="378" t="s">
        <v>275</v>
      </c>
      <c r="I43" s="378" t="s">
        <v>275</v>
      </c>
      <c r="J43" s="378" t="s">
        <v>275</v>
      </c>
      <c r="K43" s="378" t="s">
        <v>275</v>
      </c>
      <c r="L43" s="378" t="s">
        <v>275</v>
      </c>
      <c r="M43" s="378" t="s">
        <v>275</v>
      </c>
      <c r="N43" s="378" t="s">
        <v>275</v>
      </c>
      <c r="O43" s="378" t="s">
        <v>275</v>
      </c>
      <c r="P43" s="378" t="s">
        <v>275</v>
      </c>
      <c r="Q43" s="378" t="s">
        <v>275</v>
      </c>
      <c r="R43" s="159"/>
      <c r="S43" s="122"/>
    </row>
    <row r="44" spans="1:19" s="99" customFormat="1" ht="16.5" customHeight="1">
      <c r="A44" s="108" t="s">
        <v>200</v>
      </c>
      <c r="B44" s="123"/>
      <c r="C44" s="366" t="s">
        <v>475</v>
      </c>
      <c r="D44" s="378" t="s">
        <v>275</v>
      </c>
      <c r="E44" s="378" t="s">
        <v>275</v>
      </c>
      <c r="F44" s="378" t="s">
        <v>275</v>
      </c>
      <c r="G44" s="378" t="s">
        <v>275</v>
      </c>
      <c r="H44" s="378" t="s">
        <v>275</v>
      </c>
      <c r="I44" s="378" t="s">
        <v>275</v>
      </c>
      <c r="J44" s="378" t="s">
        <v>275</v>
      </c>
      <c r="K44" s="378" t="s">
        <v>275</v>
      </c>
      <c r="L44" s="378" t="s">
        <v>275</v>
      </c>
      <c r="M44" s="378" t="s">
        <v>275</v>
      </c>
      <c r="N44" s="378" t="s">
        <v>275</v>
      </c>
      <c r="O44" s="378" t="s">
        <v>275</v>
      </c>
      <c r="P44" s="378" t="s">
        <v>275</v>
      </c>
      <c r="Q44" s="378" t="s">
        <v>275</v>
      </c>
      <c r="R44" s="159"/>
      <c r="S44" s="122"/>
    </row>
    <row r="45" spans="1:19" s="99" customFormat="1" ht="13.5" customHeight="1" thickBot="1">
      <c r="A45" s="105"/>
      <c r="B45" s="123"/>
      <c r="C45" s="301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446"/>
      <c r="Q45" s="385"/>
      <c r="R45" s="163"/>
      <c r="S45" s="122"/>
    </row>
    <row r="46" spans="1:19" s="99" customFormat="1" ht="19.5" customHeight="1" thickBot="1" thickTop="1">
      <c r="A46" s="124" t="s">
        <v>201</v>
      </c>
      <c r="B46" s="123"/>
      <c r="C46" s="299" t="s">
        <v>403</v>
      </c>
      <c r="D46" s="386" t="s">
        <v>275</v>
      </c>
      <c r="E46" s="386" t="s">
        <v>275</v>
      </c>
      <c r="F46" s="386" t="s">
        <v>275</v>
      </c>
      <c r="G46" s="386" t="s">
        <v>275</v>
      </c>
      <c r="H46" s="386" t="s">
        <v>275</v>
      </c>
      <c r="I46" s="386" t="s">
        <v>275</v>
      </c>
      <c r="J46" s="386" t="s">
        <v>275</v>
      </c>
      <c r="K46" s="386" t="s">
        <v>275</v>
      </c>
      <c r="L46" s="386" t="s">
        <v>275</v>
      </c>
      <c r="M46" s="387" t="s">
        <v>275</v>
      </c>
      <c r="N46" s="387" t="s">
        <v>275</v>
      </c>
      <c r="O46" s="387" t="s">
        <v>275</v>
      </c>
      <c r="P46" s="387" t="s">
        <v>275</v>
      </c>
      <c r="Q46" s="387" t="s">
        <v>275</v>
      </c>
      <c r="R46" s="162"/>
      <c r="S46" s="122"/>
    </row>
    <row r="47" spans="1:19" ht="9" customHeight="1" thickBot="1" thickTop="1">
      <c r="A47" s="105"/>
      <c r="B47" s="75"/>
      <c r="C47" s="297"/>
      <c r="D47" s="42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42"/>
    </row>
    <row r="48" spans="1:19" ht="9" customHeight="1" thickBot="1" thickTop="1">
      <c r="A48" s="118"/>
      <c r="B48" s="75"/>
      <c r="C48" s="300"/>
      <c r="D48" s="426"/>
      <c r="E48" s="388"/>
      <c r="F48" s="388"/>
      <c r="G48" s="388"/>
      <c r="H48" s="388"/>
      <c r="I48" s="388"/>
      <c r="J48" s="388"/>
      <c r="K48" s="166"/>
      <c r="L48" s="166"/>
      <c r="M48" s="166"/>
      <c r="N48" s="166"/>
      <c r="O48" s="166"/>
      <c r="P48" s="166"/>
      <c r="Q48" s="166"/>
      <c r="R48" s="166"/>
      <c r="S48" s="42"/>
    </row>
    <row r="49" spans="1:19" ht="17.25" thickBot="1" thickTop="1">
      <c r="A49" s="124" t="s">
        <v>202</v>
      </c>
      <c r="B49" s="75"/>
      <c r="C49" s="283" t="s">
        <v>404</v>
      </c>
      <c r="D49" s="148" t="s">
        <v>275</v>
      </c>
      <c r="E49" s="148" t="s">
        <v>275</v>
      </c>
      <c r="F49" s="148" t="s">
        <v>275</v>
      </c>
      <c r="G49" s="148" t="s">
        <v>275</v>
      </c>
      <c r="H49" s="148" t="s">
        <v>275</v>
      </c>
      <c r="I49" s="148" t="s">
        <v>275</v>
      </c>
      <c r="J49" s="148" t="s">
        <v>275</v>
      </c>
      <c r="K49" s="148" t="s">
        <v>275</v>
      </c>
      <c r="L49" s="148" t="s">
        <v>275</v>
      </c>
      <c r="M49" s="322" t="s">
        <v>275</v>
      </c>
      <c r="N49" s="322" t="s">
        <v>275</v>
      </c>
      <c r="O49" s="322" t="s">
        <v>275</v>
      </c>
      <c r="P49" s="322" t="s">
        <v>275</v>
      </c>
      <c r="Q49" s="322" t="s">
        <v>275</v>
      </c>
      <c r="R49" s="158"/>
      <c r="S49" s="42"/>
    </row>
    <row r="50" spans="1:19" ht="17.25" thickTop="1">
      <c r="A50" s="108" t="s">
        <v>203</v>
      </c>
      <c r="B50" s="75"/>
      <c r="C50" s="362" t="s">
        <v>483</v>
      </c>
      <c r="D50" s="149" t="s">
        <v>275</v>
      </c>
      <c r="E50" s="149" t="s">
        <v>275</v>
      </c>
      <c r="F50" s="149" t="s">
        <v>275</v>
      </c>
      <c r="G50" s="149" t="s">
        <v>275</v>
      </c>
      <c r="H50" s="149" t="s">
        <v>275</v>
      </c>
      <c r="I50" s="149" t="s">
        <v>275</v>
      </c>
      <c r="J50" s="149" t="s">
        <v>275</v>
      </c>
      <c r="K50" s="149" t="s">
        <v>275</v>
      </c>
      <c r="L50" s="149" t="s">
        <v>275</v>
      </c>
      <c r="M50" s="149" t="s">
        <v>275</v>
      </c>
      <c r="N50" s="149" t="s">
        <v>275</v>
      </c>
      <c r="O50" s="149" t="s">
        <v>275</v>
      </c>
      <c r="P50" s="149" t="s">
        <v>275</v>
      </c>
      <c r="Q50" s="149" t="s">
        <v>275</v>
      </c>
      <c r="R50" s="156"/>
      <c r="S50" s="42"/>
    </row>
    <row r="51" spans="1:19" ht="15">
      <c r="A51" s="108" t="s">
        <v>204</v>
      </c>
      <c r="B51" s="75"/>
      <c r="C51" s="391" t="s">
        <v>484</v>
      </c>
      <c r="D51" s="149" t="s">
        <v>275</v>
      </c>
      <c r="E51" s="149" t="s">
        <v>275</v>
      </c>
      <c r="F51" s="149" t="s">
        <v>275</v>
      </c>
      <c r="G51" s="149" t="s">
        <v>275</v>
      </c>
      <c r="H51" s="149" t="s">
        <v>275</v>
      </c>
      <c r="I51" s="149" t="s">
        <v>275</v>
      </c>
      <c r="J51" s="149" t="s">
        <v>275</v>
      </c>
      <c r="K51" s="149" t="s">
        <v>275</v>
      </c>
      <c r="L51" s="149" t="s">
        <v>275</v>
      </c>
      <c r="M51" s="149" t="s">
        <v>275</v>
      </c>
      <c r="N51" s="149" t="s">
        <v>275</v>
      </c>
      <c r="O51" s="149" t="s">
        <v>275</v>
      </c>
      <c r="P51" s="149" t="s">
        <v>275</v>
      </c>
      <c r="Q51" s="149" t="s">
        <v>275</v>
      </c>
      <c r="R51" s="167"/>
      <c r="S51" s="42"/>
    </row>
    <row r="52" spans="1:19" ht="9.75" customHeight="1" thickBot="1">
      <c r="A52" s="11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68"/>
      <c r="S52" s="42"/>
    </row>
    <row r="53" spans="1:21" ht="20.25" thickBot="1" thickTop="1">
      <c r="A53" s="118"/>
      <c r="B53" s="75"/>
      <c r="C53" s="374" t="s">
        <v>476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42"/>
      <c r="U53" s="26"/>
    </row>
    <row r="54" spans="1:21" ht="8.25" customHeight="1" thickTop="1">
      <c r="A54" s="11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42"/>
      <c r="U54" s="26"/>
    </row>
    <row r="55" spans="1:21" ht="15.75">
      <c r="A55" s="118"/>
      <c r="B55" s="75"/>
      <c r="C55" s="351" t="s">
        <v>449</v>
      </c>
      <c r="D55"/>
      <c r="E55" s="39"/>
      <c r="F55" s="39"/>
      <c r="G55" s="26"/>
      <c r="H55" s="26" t="s">
        <v>450</v>
      </c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42"/>
      <c r="U55" s="26"/>
    </row>
    <row r="56" spans="1:21" ht="15.75">
      <c r="A56" s="118"/>
      <c r="B56" s="75"/>
      <c r="C56" s="64" t="s">
        <v>454</v>
      </c>
      <c r="D56"/>
      <c r="E56" s="39"/>
      <c r="F56" s="39"/>
      <c r="G56"/>
      <c r="H56" s="185" t="s">
        <v>452</v>
      </c>
      <c r="I56" s="26"/>
      <c r="J56" s="26"/>
      <c r="K56" s="26"/>
      <c r="L56" s="26"/>
      <c r="M56" s="26"/>
      <c r="N56" s="26"/>
      <c r="O56" s="26"/>
      <c r="P56" s="26"/>
      <c r="Q56" s="26"/>
      <c r="R56" s="39"/>
      <c r="S56" s="42"/>
      <c r="U56" s="26"/>
    </row>
    <row r="57" spans="1:21" ht="15.75">
      <c r="A57" s="118"/>
      <c r="B57" s="75"/>
      <c r="C57" s="64" t="s">
        <v>453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6"/>
      <c r="S57" s="42"/>
      <c r="U57" s="26"/>
    </row>
    <row r="58" spans="1:21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54"/>
      <c r="U58" s="26"/>
    </row>
    <row r="59" spans="1:20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26"/>
      <c r="S59" s="26"/>
      <c r="T59" s="26"/>
    </row>
    <row r="60" spans="4:17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vn05274</cp:lastModifiedBy>
  <cp:lastPrinted>2011-10-14T07:49:15Z</cp:lastPrinted>
  <dcterms:created xsi:type="dcterms:W3CDTF">1997-11-05T15:09:39Z</dcterms:created>
  <dcterms:modified xsi:type="dcterms:W3CDTF">2013-04-22T08:35:49Z</dcterms:modified>
  <cp:category/>
  <cp:version/>
  <cp:contentType/>
  <cp:contentStatus/>
</cp:coreProperties>
</file>