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640" tabRatio="835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definedNames>
    <definedName name="COVER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calcMode="manual" fullCalcOnLoad="1"/>
</workbook>
</file>

<file path=xl/sharedStrings.xml><?xml version="1.0" encoding="utf-8"?>
<sst xmlns="http://schemas.openxmlformats.org/spreadsheetml/2006/main" count="805" uniqueCount="248">
  <si>
    <t>ESA 95</t>
  </si>
  <si>
    <t>EDP B.9</t>
  </si>
  <si>
    <t>S.13</t>
  </si>
  <si>
    <t>S.1311</t>
  </si>
  <si>
    <t>S.1312</t>
  </si>
  <si>
    <t>M</t>
  </si>
  <si>
    <t>S.1313</t>
  </si>
  <si>
    <t>S.1314</t>
  </si>
  <si>
    <t>AF.2</t>
  </si>
  <si>
    <t>AF.33</t>
  </si>
  <si>
    <t>AF.331</t>
  </si>
  <si>
    <t>AF.332</t>
  </si>
  <si>
    <t>AF.4</t>
  </si>
  <si>
    <t>AF.41</t>
  </si>
  <si>
    <t>AF.42</t>
  </si>
  <si>
    <t>P.51</t>
  </si>
  <si>
    <t>EDP D.41</t>
  </si>
  <si>
    <t>B.1*g</t>
  </si>
  <si>
    <t xml:space="preserve"> 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</si>
  <si>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</si>
  <si>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</si>
  <si>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</si>
  <si>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</si>
  <si>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</si>
  <si>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</si>
  <si>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</si>
  <si>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</si>
  <si>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</si>
  <si>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</si>
  <si>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</si>
  <si>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</si>
  <si>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</si>
  <si>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</si>
  <si>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</si>
  <si>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</si>
  <si>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r>
      <t>Értékpapírok a részvények és a pénzügyi derivatívák kivételével</t>
    </r>
    <r>
      <rPr>
        <sz val="12"/>
        <rFont val="Arial"/>
        <family val="0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</si>
  <si>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</si>
  <si>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</si>
  <si>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</si>
  <si>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</si>
  <si>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</si>
  <si>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</si>
  <si>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p.m.: Kamatok (konszolidált)</t>
  </si>
  <si>
    <t>Bruttó hazai termék piaci beszerzési áron</t>
  </si>
  <si>
    <t>kódok</t>
  </si>
  <si>
    <t>végleges</t>
  </si>
  <si>
    <t>terv</t>
  </si>
  <si>
    <t>D.41 (felhasználás)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</si>
  <si>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</si>
  <si>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</si>
  <si>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</si>
  <si>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</si>
  <si>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</si>
  <si>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</si>
  <si>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</si>
  <si>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</si>
  <si>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</si>
  <si>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</si>
  <si>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A kifizetett (+) és felhalmozódott (-) kamatok különbözete (EDP D.41)</t>
  </si>
  <si>
    <t>Egyéb követelések (+)</t>
  </si>
  <si>
    <t>Egyéb tartozások (-)</t>
  </si>
  <si>
    <t xml:space="preserve">   Részletező sor 4</t>
  </si>
  <si>
    <t xml:space="preserve">   Részletező sor 5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</si>
  <si>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</si>
  <si>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</si>
  <si>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</si>
  <si>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>A Központi kormányzat alszektor nettó hitelfelvétele(-)/hitelnyújtása(+) (S.1311)</t>
  </si>
  <si>
    <t>(ESA 95 számlák)</t>
  </si>
  <si>
    <t>Megjegyzés: A gyakorlat szerint a Tagállamok feladata, hogy saját nemzeti jellegzetességeikhez igazítsák a 2A, B, C és D táblákat.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</si>
  <si>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</si>
  <si>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</si>
  <si>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</si>
  <si>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</si>
  <si>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</si>
  <si>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 Tartományi kormányzat alszektor nettó hitelfelvétele(-)/hitelnyújtása(+) (S.1312)</t>
  </si>
  <si>
    <t>Év</t>
  </si>
  <si>
    <t>A helyi önkormányzatok hivatalos egyenlege</t>
  </si>
  <si>
    <t>P.11-hez és P.131-hez kapcsolódóan</t>
  </si>
  <si>
    <t>Memorandum tétel: P.2-höz kapcsolódóan</t>
  </si>
  <si>
    <t>Memorandum tétel: D.1-hez kapcsolódóan</t>
  </si>
  <si>
    <t>A Helyi önkormányzatok alszektor nettó hitelfelvétele (-)/hitelnyújtása(+) (S.1313)</t>
  </si>
  <si>
    <t>A társadalombiztosítási alapok hivatalos egyenlege</t>
  </si>
  <si>
    <t>A Társadalombiztosítási alapok alszektor nettó hitelfelvétele (-)/hitelnyújtása(+) (S.1314)</t>
  </si>
  <si>
    <t>D.611-haz kapcsolódóan</t>
  </si>
  <si>
    <t>Memorandum tétel: P.11-hez és P.131-hez kapcsolódóan</t>
  </si>
  <si>
    <t>D.2-höz kapcsolódóan</t>
  </si>
  <si>
    <t>EU-tanszferekhez kapcsolódóan</t>
  </si>
  <si>
    <t>Memorandum tétel: D.211-hez kapcsolódóan</t>
  </si>
  <si>
    <t>Memorandum tétel: D.3-hoz kapcsolódóan</t>
  </si>
  <si>
    <t>Memorandum tétel: P.51-hez kapcsolódóan</t>
  </si>
  <si>
    <t>Társadalombiztosítási alapokkal szembeni követelés elengedése</t>
  </si>
  <si>
    <t>Gripen beszerzés: pénzügyi lízing (operatív lízing helyett)</t>
  </si>
  <si>
    <t>Instrumentumonként:</t>
  </si>
  <si>
    <t>Kormányzati szektor (EDP B.9) nettó hitelfelvétele(+)/hitelnyújtása(-) (S.13)*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</si>
  <si>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</si>
  <si>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</si>
  <si>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</si>
  <si>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</si>
  <si>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</si>
  <si>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</si>
  <si>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  Növekedés (+)</t>
  </si>
  <si>
    <t xml:space="preserve">    Csökkenés (-)</t>
  </si>
  <si>
    <t xml:space="preserve">  Egyéb pénzügyi eszközök (F.1, F.6 és F.7) </t>
  </si>
  <si>
    <t xml:space="preserve">  Pénzügyi derivatíva kötelezettségek nettó növekedése (-) (F.34)</t>
  </si>
  <si>
    <t xml:space="preserve">  Egyéb kötelezettségek nettó növekedése (-) (F.5, F.6 and F.7)</t>
  </si>
  <si>
    <t xml:space="preserve">  Adósság kibocsátása névérték felett (-)/alatt(+)</t>
  </si>
  <si>
    <r>
      <t xml:space="preserve">  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(EDP D.41)</t>
    </r>
  </si>
  <si>
    <t xml:space="preserve">  Adósság instrumentum névérték feletti(+)/alatti(-) visszaváltása  </t>
  </si>
  <si>
    <t>Statisztikai eltérések</t>
  </si>
  <si>
    <t xml:space="preserve">  Pénzügyi és tőkeszámla közti eltérés (B.9f-B.9)*</t>
  </si>
  <si>
    <t xml:space="preserve">  Egyéb statisztikai eltérések (+/-)</t>
  </si>
  <si>
    <t>*Kérjük, hogy figyeljen a nettó hitelfelvételnél / nettó hitelnyújtás előjelére, amely konvenció szerint az 1. és 2. táblákban eltérő!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</si>
  <si>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</si>
  <si>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</si>
  <si>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</si>
  <si>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</si>
  <si>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t xml:space="preserve">és az alszektorok adósságának konszolidációjáról (Tartományi kormányzat) </t>
  </si>
  <si>
    <t>Tartományi kormányzat (EDP B.9) nettó hitelfelvétele(+)/hitelnyújtása(-) (S.1312)*</t>
  </si>
  <si>
    <r>
      <t>Tartományi kormányzat (S.1312) konszolidált bruttó adóságának változása</t>
    </r>
    <r>
      <rPr>
        <b/>
        <vertAlign val="superscript"/>
        <sz val="11"/>
        <rFont val="Arial"/>
        <family val="2"/>
      </rPr>
      <t>(2)</t>
    </r>
  </si>
  <si>
    <t>Tartományi kormányzat hozzájárulása a kormányzati szektor adósságához (a=b-c)</t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</si>
  <si>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</si>
  <si>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</si>
  <si>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</si>
  <si>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</si>
  <si>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</si>
  <si>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</si>
  <si>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</si>
  <si>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</si>
  <si>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t>Közlemény</t>
  </si>
  <si>
    <t>száma</t>
  </si>
  <si>
    <t>Kereskedelmi hitel és előleg tartozás (AF.71 L)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</si>
  <si>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</si>
  <si>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</si>
  <si>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</si>
  <si>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</si>
  <si>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</si>
  <si>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</si>
  <si>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</si>
  <si>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</si>
  <si>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</si>
  <si>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4. Tábla: Egyéb adatszolgáltatás az 1993/11/12-én kelt tanácsi jegyzőkönyv közleményének megfelelően</t>
  </si>
  <si>
    <t>3E Tábla: Adatszolgáltatás a kormányzati hiány/többlet és egyéb tényezők adósság-változásra gyakorolt hatásáról</t>
  </si>
  <si>
    <t>3D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</si>
  <si>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</si>
  <si>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>3B Tábla: Adatszolgáltatás a kormányzati hiány/többlet és egyéb tényezők adósság-változásra gyakorolt hatásáról</t>
  </si>
  <si>
    <t>3A Tábla: Adatszolgáltatás a kormányzati hiány/többlet és egyéb tényezők adósság-változásra gyakorolt hatásáról</t>
  </si>
  <si>
    <t>2D tábla: A Társadalombiztosítási alapok hivatalos egyenlege és a társadalombiztosítási alapok alszektor hiánya/többlete (EDP B.9) közötti levezetés</t>
  </si>
  <si>
    <t>2C Tábla: A helyi önkormányzatok hivatalos egyenlege és a helyi önkormányzatok alszektor hiánya/többlete (EDP B.9) közötti levezetés</t>
  </si>
  <si>
    <t>2B Tábla: A tartományi költségvetés hivatalos egyenlege és a tartományi kormányzat alszektor hiánya/többlete (EDP B.9) közötti levezetés</t>
  </si>
  <si>
    <t>2A Tábla: A központi költségvetés hivatalos egyenlege és a központi kormányzat alszektor hiánya/többlete (EDP B.9) közötti levezetés</t>
  </si>
  <si>
    <t>1.Tábla: A kormányzati hiány/többlet, adósság és a hozzájuk kapcsolódó adatok jelentése</t>
  </si>
  <si>
    <t>előzetes</t>
  </si>
  <si>
    <t>(1) Kérjük jelezze, hogy az adatok végleges vagy előzetes számok</t>
  </si>
  <si>
    <t>Lakásprivatizációhoz kapcsolódói mputált hitelnyújtás</t>
  </si>
  <si>
    <t>MÁV Cargó értékesítésésből származó privatizációs bevétel átutalása a MÁV részére</t>
  </si>
  <si>
    <t>Helyi önkormányzatokba sorolt vállalatok</t>
  </si>
  <si>
    <t xml:space="preserve">Nem értelmezhető: M ; Nem elérhető: L </t>
  </si>
  <si>
    <t xml:space="preserve">   Részletező sor 6</t>
  </si>
  <si>
    <t xml:space="preserve">   Részletező sor 7</t>
  </si>
  <si>
    <t xml:space="preserve">   Részletező sor 8</t>
  </si>
  <si>
    <t>Helyi önkormányzatokba sorolt non profit szervezetek</t>
  </si>
  <si>
    <t>TB alappal szembeni tartozás elengedése</t>
  </si>
  <si>
    <t>Rövid lejáratú hitelek (F.41), nettó</t>
  </si>
  <si>
    <t>Hosszú lejáratú hitelek (F.42)</t>
  </si>
  <si>
    <t>Készpénz és betétek</t>
  </si>
  <si>
    <t>A hivatalos egyenleg alapja</t>
  </si>
  <si>
    <t xml:space="preserve">  ebből: adósság részét képező kötelezettségekkel kapcsolatos műveletek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</si>
  <si>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</si>
  <si>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</si>
  <si>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(1) Kérjük jelezze, hogy a hivatalos egyenleg alapja milyen szemléletű: pénzforgalmi, eredmény, vegyes vagy egyéb.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</si>
  <si>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</si>
  <si>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</si>
  <si>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Társadalombiztosítási alapokba nem tartozó intézményi egységek nettó hitelfelvétele  (-) / hitelnyújtása (+)</t>
  </si>
  <si>
    <t>Egyéb, Társadalombiztosítási alapokba tartozó egységek nettó hitelfelvétele (-) / hitelnyújtása (+)</t>
  </si>
  <si>
    <r>
      <t xml:space="preserve">Pénzügyi eszközök nettó beszerzése (+) </t>
    </r>
    <r>
      <rPr>
        <b/>
        <vertAlign val="superscript"/>
        <sz val="11"/>
        <rFont val="Arial"/>
        <family val="2"/>
      </rPr>
      <t>(2)</t>
    </r>
  </si>
  <si>
    <r>
      <t xml:space="preserve">  Portfolió befektetések, nettó</t>
    </r>
    <r>
      <rPr>
        <vertAlign val="superscript"/>
        <sz val="11"/>
        <rFont val="Arial"/>
        <family val="2"/>
      </rPr>
      <t>(2)</t>
    </r>
  </si>
  <si>
    <t xml:space="preserve">  Nem portfolió befektetésnek minősülő részvények és egyéb tulajdonosi követelések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</si>
  <si>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</si>
  <si>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t xml:space="preserve">  ebből: pénzügyi derivatívákhoz kapcsolódó kamatok</t>
  </si>
  <si>
    <r>
      <t xml:space="preserve">  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</si>
  <si>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 xml:space="preserve">  Változások a szektorbesorolásban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</si>
  <si>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 xml:space="preserve">  Adósság instrumentumok egyéb volumenváltozása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</si>
  <si>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(1,2)</t>
    </r>
  </si>
  <si>
    <t>(1) A pozitív érték ebben a sorban azt jelenti, hogy az adósság névértéken nő; a negatív érték pedig, hogy az adósság csökken.</t>
  </si>
  <si>
    <t>(4) Beleértve a tőkeindexált kötvények kamatait is.</t>
  </si>
  <si>
    <t>(2) Kormányzati szektoron belül konszolidált.</t>
  </si>
  <si>
    <t>(5) AF.2, AF.33 és AF.4. névértéken.</t>
  </si>
  <si>
    <t>(3) Az árfolyamváltozások miatt.</t>
  </si>
  <si>
    <t>(2) Alszektoron belül konszolidált.</t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</si>
  <si>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</si>
  <si>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</si>
  <si>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</si>
  <si>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</si>
  <si>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</si>
  <si>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</si>
  <si>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t>Pénzügyi derivatíva kötelezettségek nettó növekedése (-) (F.34)</t>
  </si>
  <si>
    <t>Egyéb kötelezettségek nettó növekedése (-) (F.5, F.6 and F.7)</t>
  </si>
  <si>
    <t>Adósság kibocsátása névérték felett (-)/alatt(+)</t>
  </si>
  <si>
    <r>
      <t>A felhalmozódott (-) (EDP D.41)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</t>
    </r>
  </si>
  <si>
    <t xml:space="preserve">Adósság instrumentum névérték feletti(+)/alatti(-) visszaváltása  </t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</si>
  <si>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</si>
  <si>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>Változások a szektorbesorolásban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</si>
  <si>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Adósság instrumentumok egyéb volumenváltozása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</si>
  <si>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Pénzügyi és tőkeszámla közti eltérés (B.9f-B.9)*</t>
  </si>
  <si>
    <t>Egyéb statisztikai eltérések (+/-)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</si>
  <si>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</si>
  <si>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</si>
  <si>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Tartományi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</si>
  <si>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Tartományi kormányzat alszektorral szemben (állományi érték) (c) </t>
    </r>
    <r>
      <rPr>
        <vertAlign val="superscript"/>
        <sz val="10"/>
        <rFont val="Arial"/>
        <family val="2"/>
      </rPr>
      <t>(5)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</si>
  <si>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</si>
  <si>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Helyi önkormányzatok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</si>
  <si>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</si>
  <si>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 többi alszektor adóssága a Társadalombiztosítási alapok alszektorral szemben (állományi érték) (c)</t>
    </r>
    <r>
      <rPr>
        <vertAlign val="superscript"/>
        <sz val="10"/>
        <rFont val="Arial"/>
        <family val="2"/>
      </rPr>
      <t>(5)</t>
    </r>
  </si>
  <si>
    <t>(1)  A pozitív érték ebben a sorban azt jelenti, hogy az adósság névértéken nő; a negatív érték pedig, hogy az adósság csökken.</t>
  </si>
  <si>
    <t>a 479 / 2009-es számú Tanácsi Rendelettel és</t>
  </si>
  <si>
    <t>az 1993/11/22-én kelt Tanácsi Jegyzőkönyv közleménye szerint</t>
  </si>
  <si>
    <t>A CMFB (Monteráris, Pénzügyi és Fizetésimérleg-statisztikák Tanácsa) által 2009.08.06-án elfogadott adatszolgáltatási táblák gyűjteménye.</t>
  </si>
  <si>
    <t>Ország: Magyarország</t>
  </si>
  <si>
    <t>Ezt az információt csak a fedőlapon kell megadni.</t>
  </si>
  <si>
    <t>D.42-höz kapcsolódóan</t>
  </si>
  <si>
    <t>ÁFA visszatérítés Európai Bíróság döntése alapján</t>
  </si>
  <si>
    <t>Az M43-as autópálya beruházással kapcsolatos EU-s bevételek csökkentése</t>
  </si>
  <si>
    <t>Kazah banknak nyújtott kölcsön állami garanciájának lehívása</t>
  </si>
  <si>
    <t>Memorandum tétel: EU transzfereken képződött és egyéb árfolyam különbözet</t>
  </si>
  <si>
    <t>Adókhoz kapcsolódóan</t>
  </si>
  <si>
    <t>Állami követelés elengedése: 2009: Mozambik, Kambodzsa</t>
  </si>
  <si>
    <t>Technikai bevétel kivétele (2007-évi maradvány)</t>
  </si>
  <si>
    <t>D.5-höz és D.91-hez kapcsolódóan 2010-től</t>
  </si>
  <si>
    <t xml:space="preserve">   Részletező sor 9</t>
  </si>
  <si>
    <t xml:space="preserve">   Részletező sor 10</t>
  </si>
  <si>
    <t xml:space="preserve">   Részletező sor 11</t>
  </si>
  <si>
    <t>Komponens 2: Nyugdíjreform és Adósságcsökkentő Alap</t>
  </si>
  <si>
    <t>Komponens 3: A Központi Kormányzatba sorolt vállalatok</t>
  </si>
  <si>
    <t>Komponens 4: A Központi Kormányzatba sorolt nonprofit intézmények</t>
  </si>
  <si>
    <t>D.45-höz kapcsolódóan, K.2-höz kapcsolódóan2008-ban</t>
  </si>
  <si>
    <t xml:space="preserve">MÁV kezességvállalás </t>
  </si>
  <si>
    <t>Végtörlesztésből eredő veszteség</t>
  </si>
  <si>
    <t>Malév tulajdososi kölcsön</t>
  </si>
  <si>
    <t xml:space="preserve">   Részletező sor 12</t>
  </si>
  <si>
    <t>PPP projektek átsorolása</t>
  </si>
  <si>
    <t>Komponens 1: Elkülönített állami pénzalapok</t>
  </si>
  <si>
    <t>Önkormányzatok átvállalt adóssága</t>
  </si>
  <si>
    <t>Memorandum tétel: pénzügyi intézmények részére fizetett előleg (lakástámogatásokhoz kapcsolódóan), 2011-ben egyéb értékpapír vásárlása</t>
  </si>
  <si>
    <t xml:space="preserve">   Részletező sor 13</t>
  </si>
  <si>
    <t>vegyes</t>
  </si>
  <si>
    <t>A BKV adósságának átvállalása (garancialehívás)</t>
  </si>
  <si>
    <t>Dátum: 2012.04.18.</t>
  </si>
  <si>
    <t>L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</si>
</sst>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  <numFmt numFmtId="182" formatCode="0.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0.0"/>
    <numFmt numFmtId="187" formatCode="_-* #,##0.0_-;\-* #,##0.0_-;_-* &quot;-&quot;??_-;_-@_-"/>
    <numFmt numFmtId="188" formatCode="_-* #,##0_-;\-* #,##0_-;_-* &quot;-&quot;??_-;_-@_-"/>
  </numFmts>
  <fonts count="48">
    <font>
      <sz val="12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Arial"/>
      <family val="0"/>
    </font>
    <font>
      <sz val="24"/>
      <name val="Book Antiqua"/>
      <family val="1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6"/>
      <name val="Arial"/>
      <family val="2"/>
    </font>
    <font>
      <b/>
      <sz val="32"/>
      <name val="Book Antiqua"/>
      <family val="1"/>
    </font>
    <font>
      <sz val="26"/>
      <name val="Book Antiqua"/>
      <family val="1"/>
    </font>
    <font>
      <sz val="32"/>
      <name val="Book Antiqua"/>
      <family val="1"/>
    </font>
    <font>
      <sz val="28"/>
      <name val="Book Antiqua"/>
      <family val="1"/>
    </font>
    <font>
      <sz val="22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10"/>
      <name val="Arial"/>
      <family val="0"/>
    </font>
    <font>
      <vertAlign val="superscript"/>
      <sz val="10"/>
      <name val="Arial"/>
      <family val="2"/>
    </font>
    <font>
      <b/>
      <sz val="26"/>
      <name val="Times New Roman"/>
      <family val="1"/>
    </font>
    <font>
      <i/>
      <sz val="18"/>
      <name val="Times New Roman"/>
      <family val="1"/>
    </font>
    <font>
      <b/>
      <i/>
      <sz val="18"/>
      <color indexed="10"/>
      <name val="Arial"/>
      <family val="2"/>
    </font>
    <font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3"/>
      </patternFill>
    </fill>
  </fills>
  <borders count="93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/>
      <bottom style="dotted"/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/>
      <bottom style="dotted"/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n"/>
      <top style="thin"/>
      <bottom style="double">
        <color indexed="8"/>
      </bottom>
    </border>
    <border>
      <left style="thin"/>
      <right style="thin"/>
      <top>
        <color indexed="63"/>
      </top>
      <bottom style="dotted">
        <color indexed="8"/>
      </bottom>
    </border>
    <border>
      <left style="thin"/>
      <right style="thin"/>
      <top style="dotted">
        <color indexed="8"/>
      </top>
      <bottom style="thin"/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ck">
        <color indexed="8"/>
      </top>
      <bottom style="thick">
        <color indexed="8"/>
      </bottom>
    </border>
    <border>
      <left style="thick">
        <color indexed="8"/>
      </left>
      <right style="thin"/>
      <top style="thick">
        <color indexed="8"/>
      </top>
      <bottom style="thick">
        <color indexed="8"/>
      </bottom>
    </border>
    <border>
      <left style="thin"/>
      <right style="thin"/>
      <top style="thick">
        <color indexed="8"/>
      </top>
      <bottom style="thick">
        <color indexed="8"/>
      </bottom>
    </border>
    <border>
      <left>
        <color indexed="63"/>
      </left>
      <right style="medium"/>
      <top style="thick">
        <color indexed="8"/>
      </top>
      <bottom style="thick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5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1" xfId="0" applyFont="1" applyFill="1" applyBorder="1" applyAlignment="1" applyProtection="1">
      <alignment/>
      <protection/>
    </xf>
    <xf numFmtId="0" fontId="5" fillId="0" borderId="2" xfId="0" applyFont="1" applyFill="1" applyBorder="1" applyAlignment="1" applyProtection="1">
      <alignment/>
      <protection/>
    </xf>
    <xf numFmtId="0" fontId="5" fillId="0" borderId="2" xfId="0" applyFont="1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2" fillId="0" borderId="4" xfId="0" applyFont="1" applyFill="1" applyBorder="1" applyAlignment="1" applyProtection="1">
      <alignment horizontal="center"/>
      <protection/>
    </xf>
    <xf numFmtId="0" fontId="5" fillId="0" borderId="4" xfId="0" applyFont="1" applyFill="1" applyBorder="1" applyAlignment="1" applyProtection="1">
      <alignment horizontal="center"/>
      <protection/>
    </xf>
    <xf numFmtId="0" fontId="5" fillId="0" borderId="5" xfId="0" applyFont="1" applyFill="1" applyBorder="1" applyAlignment="1" applyProtection="1">
      <alignment/>
      <protection/>
    </xf>
    <xf numFmtId="0" fontId="7" fillId="0" borderId="5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6" xfId="0" applyFont="1" applyFill="1" applyBorder="1" applyAlignment="1" applyProtection="1">
      <alignment horizontal="centerContinuous" vertical="center"/>
      <protection/>
    </xf>
    <xf numFmtId="0" fontId="0" fillId="0" borderId="7" xfId="0" applyFill="1" applyBorder="1" applyAlignment="1" applyProtection="1">
      <alignment/>
      <protection/>
    </xf>
    <xf numFmtId="0" fontId="5" fillId="0" borderId="5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5" xfId="0" applyFont="1" applyFill="1" applyBorder="1" applyAlignment="1" applyProtection="1">
      <alignment/>
      <protection/>
    </xf>
    <xf numFmtId="0" fontId="5" fillId="0" borderId="9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9" fillId="0" borderId="6" xfId="0" applyFont="1" applyFill="1" applyBorder="1" applyAlignment="1" applyProtection="1">
      <alignment/>
      <protection/>
    </xf>
    <xf numFmtId="0" fontId="5" fillId="0" borderId="6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3" fontId="5" fillId="2" borderId="11" xfId="0" applyNumberFormat="1" applyFont="1" applyFill="1" applyBorder="1" applyAlignment="1" applyProtection="1">
      <alignment/>
      <protection locked="0"/>
    </xf>
    <xf numFmtId="3" fontId="5" fillId="2" borderId="12" xfId="0" applyNumberFormat="1" applyFon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9" xfId="0" applyFont="1" applyFill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/>
      <protection/>
    </xf>
    <xf numFmtId="0" fontId="8" fillId="0" borderId="6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6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0" fontId="5" fillId="0" borderId="8" xfId="0" applyFont="1" applyFill="1" applyBorder="1" applyAlignment="1" applyProtection="1">
      <alignment/>
      <protection locked="0"/>
    </xf>
    <xf numFmtId="0" fontId="5" fillId="0" borderId="6" xfId="0" applyFont="1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5" fillId="0" borderId="4" xfId="0" applyFont="1" applyFill="1" applyBorder="1" applyAlignment="1" applyProtection="1">
      <alignment/>
      <protection/>
    </xf>
    <xf numFmtId="3" fontId="0" fillId="2" borderId="12" xfId="0" applyNumberFormat="1" applyFill="1" applyBorder="1" applyAlignment="1" applyProtection="1">
      <alignment/>
      <protection locked="0"/>
    </xf>
    <xf numFmtId="0" fontId="10" fillId="0" borderId="4" xfId="0" applyFont="1" applyFill="1" applyBorder="1" applyAlignment="1" applyProtection="1">
      <alignment/>
      <protection/>
    </xf>
    <xf numFmtId="0" fontId="10" fillId="0" borderId="6" xfId="0" applyFont="1" applyFill="1" applyBorder="1" applyAlignment="1" applyProtection="1">
      <alignment horizontal="center"/>
      <protection/>
    </xf>
    <xf numFmtId="0" fontId="12" fillId="0" borderId="7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4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3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2" xfId="0" applyFont="1" applyFill="1" applyBorder="1" applyAlignment="1" applyProtection="1">
      <alignment horizontal="left"/>
      <protection/>
    </xf>
    <xf numFmtId="0" fontId="0" fillId="0" borderId="2" xfId="0" applyFont="1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/>
      <protection/>
    </xf>
    <xf numFmtId="0" fontId="2" fillId="0" borderId="3" xfId="0" applyFont="1" applyFill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25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Continuous"/>
      <protection/>
    </xf>
    <xf numFmtId="0" fontId="0" fillId="0" borderId="8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14" fillId="0" borderId="29" xfId="0" applyFont="1" applyFill="1" applyBorder="1" applyAlignment="1" applyProtection="1">
      <alignment horizontal="centerContinuous" vertical="center"/>
      <protection locked="0"/>
    </xf>
    <xf numFmtId="0" fontId="15" fillId="0" borderId="7" xfId="0" applyFont="1" applyFill="1" applyBorder="1" applyAlignment="1" applyProtection="1">
      <alignment/>
      <protection/>
    </xf>
    <xf numFmtId="0" fontId="10" fillId="0" borderId="6" xfId="0" applyFont="1" applyFill="1" applyBorder="1" applyAlignment="1" applyProtection="1">
      <alignment horizontal="left"/>
      <protection/>
    </xf>
    <xf numFmtId="0" fontId="1" fillId="0" borderId="27" xfId="0" applyFont="1" applyFill="1" applyBorder="1" applyAlignment="1" applyProtection="1">
      <alignment/>
      <protection locked="0"/>
    </xf>
    <xf numFmtId="0" fontId="2" fillId="0" borderId="7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 locked="0"/>
    </xf>
    <xf numFmtId="0" fontId="0" fillId="0" borderId="6" xfId="0" applyFont="1" applyFill="1" applyBorder="1" applyAlignment="1" applyProtection="1">
      <alignment horizontal="left"/>
      <protection/>
    </xf>
    <xf numFmtId="0" fontId="1" fillId="0" borderId="30" xfId="0" applyFont="1" applyFill="1" applyBorder="1" applyAlignment="1" applyProtection="1">
      <alignment horizontal="centerContinuous"/>
      <protection locked="0"/>
    </xf>
    <xf numFmtId="0" fontId="12" fillId="0" borderId="0" xfId="0" applyFont="1" applyFill="1" applyBorder="1" applyAlignment="1" applyProtection="1">
      <alignment horizontal="left"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2" borderId="12" xfId="0" applyFont="1" applyFill="1" applyBorder="1" applyAlignment="1" applyProtection="1">
      <alignment/>
      <protection locked="0"/>
    </xf>
    <xf numFmtId="0" fontId="6" fillId="0" borderId="29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22" xfId="0" applyBorder="1" applyAlignment="1" applyProtection="1">
      <alignment/>
      <protection/>
    </xf>
    <xf numFmtId="0" fontId="2" fillId="0" borderId="23" xfId="0" applyFont="1" applyFill="1" applyBorder="1" applyAlignment="1" applyProtection="1">
      <alignment horizontal="left"/>
      <protection/>
    </xf>
    <xf numFmtId="0" fontId="2" fillId="0" borderId="23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32" xfId="0" applyFont="1" applyFill="1" applyBorder="1" applyAlignment="1" applyProtection="1">
      <alignment horizontal="center"/>
      <protection/>
    </xf>
    <xf numFmtId="0" fontId="6" fillId="2" borderId="33" xfId="0" applyFont="1" applyFill="1" applyBorder="1" applyAlignment="1" applyProtection="1">
      <alignment/>
      <protection locked="0"/>
    </xf>
    <xf numFmtId="0" fontId="14" fillId="0" borderId="29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left"/>
      <protection/>
    </xf>
    <xf numFmtId="0" fontId="12" fillId="0" borderId="6" xfId="0" applyFont="1" applyFill="1" applyBorder="1" applyAlignment="1" applyProtection="1">
      <alignment horizontal="left"/>
      <protection/>
    </xf>
    <xf numFmtId="0" fontId="1" fillId="2" borderId="34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12" fillId="0" borderId="4" xfId="0" applyFont="1" applyFill="1" applyBorder="1" applyAlignment="1" applyProtection="1">
      <alignment horizontal="left"/>
      <protection/>
    </xf>
    <xf numFmtId="0" fontId="2" fillId="0" borderId="35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 horizontal="center"/>
      <protection/>
    </xf>
    <xf numFmtId="0" fontId="14" fillId="0" borderId="36" xfId="0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19" applyFill="1">
      <alignment/>
      <protection/>
    </xf>
    <xf numFmtId="0" fontId="22" fillId="0" borderId="0" xfId="19" applyFont="1" applyFill="1" applyAlignment="1">
      <alignment horizontal="right" vertical="top"/>
      <protection/>
    </xf>
    <xf numFmtId="0" fontId="1" fillId="0" borderId="0" xfId="19" applyFill="1" applyAlignment="1">
      <alignment horizontal="right"/>
      <protection/>
    </xf>
    <xf numFmtId="0" fontId="1" fillId="0" borderId="0" xfId="19" applyFill="1" applyAlignment="1">
      <alignment horizontal="center"/>
      <protection/>
    </xf>
    <xf numFmtId="0" fontId="23" fillId="0" borderId="0" xfId="19" applyFont="1" applyFill="1" applyAlignment="1">
      <alignment horizontal="centerContinuous"/>
      <protection/>
    </xf>
    <xf numFmtId="0" fontId="3" fillId="0" borderId="0" xfId="19" applyFont="1" applyFill="1" applyAlignment="1">
      <alignment horizontal="centerContinuous"/>
      <protection/>
    </xf>
    <xf numFmtId="0" fontId="0" fillId="0" borderId="0" xfId="19" applyFont="1" applyFill="1" applyAlignment="1">
      <alignment horizontal="centerContinuous"/>
      <protection/>
    </xf>
    <xf numFmtId="0" fontId="24" fillId="0" borderId="0" xfId="19" applyFont="1" applyFill="1" applyAlignment="1">
      <alignment horizontal="centerContinuous"/>
      <protection/>
    </xf>
    <xf numFmtId="0" fontId="25" fillId="0" borderId="0" xfId="19" applyFont="1" applyFill="1" applyAlignment="1">
      <alignment horizontal="centerContinuous"/>
      <protection/>
    </xf>
    <xf numFmtId="0" fontId="26" fillId="0" borderId="0" xfId="19" applyFont="1" applyFill="1" applyAlignment="1">
      <alignment horizontal="centerContinuous"/>
      <protection/>
    </xf>
    <xf numFmtId="0" fontId="25" fillId="0" borderId="0" xfId="19" applyFont="1" applyFill="1" applyBorder="1" applyAlignment="1">
      <alignment horizontal="centerContinuous"/>
      <protection/>
    </xf>
    <xf numFmtId="0" fontId="3" fillId="0" borderId="0" xfId="19" applyFont="1" applyFill="1" applyBorder="1" applyAlignment="1">
      <alignment horizontal="centerContinuous"/>
      <protection/>
    </xf>
    <xf numFmtId="0" fontId="0" fillId="0" borderId="0" xfId="19" applyFont="1" applyFill="1" applyBorder="1" applyAlignment="1">
      <alignment horizontal="centerContinuous"/>
      <protection/>
    </xf>
    <xf numFmtId="0" fontId="25" fillId="0" borderId="18" xfId="19" applyFont="1" applyFill="1" applyBorder="1" applyAlignment="1">
      <alignment horizontal="centerContinuous"/>
      <protection/>
    </xf>
    <xf numFmtId="0" fontId="3" fillId="0" borderId="18" xfId="19" applyFont="1" applyFill="1" applyBorder="1" applyAlignment="1">
      <alignment horizontal="centerContinuous"/>
      <protection/>
    </xf>
    <xf numFmtId="0" fontId="0" fillId="0" borderId="18" xfId="19" applyFont="1" applyFill="1" applyBorder="1" applyAlignment="1">
      <alignment horizontal="centerContinuous"/>
      <protection/>
    </xf>
    <xf numFmtId="0" fontId="27" fillId="0" borderId="0" xfId="19" applyFont="1" applyFill="1" applyAlignment="1">
      <alignment horizontal="centerContinuous"/>
      <protection/>
    </xf>
    <xf numFmtId="0" fontId="28" fillId="0" borderId="0" xfId="19" applyFont="1" applyFill="1" applyAlignment="1" quotePrefix="1">
      <alignment horizontal="centerContinuous"/>
      <protection/>
    </xf>
    <xf numFmtId="0" fontId="13" fillId="0" borderId="0" xfId="19" applyFont="1" applyFill="1" applyAlignment="1">
      <alignment horizontal="centerContinuous"/>
      <protection/>
    </xf>
    <xf numFmtId="0" fontId="13" fillId="0" borderId="0" xfId="19" applyFont="1" applyFill="1">
      <alignment/>
      <protection/>
    </xf>
    <xf numFmtId="0" fontId="29" fillId="0" borderId="0" xfId="19" applyFont="1" applyFill="1">
      <alignment/>
      <protection/>
    </xf>
    <xf numFmtId="0" fontId="5" fillId="0" borderId="0" xfId="19" applyFont="1" applyFill="1">
      <alignment/>
      <protection/>
    </xf>
    <xf numFmtId="0" fontId="5" fillId="0" borderId="0" xfId="19" applyFont="1" applyFill="1" applyAlignment="1">
      <alignment horizontal="center"/>
      <protection/>
    </xf>
    <xf numFmtId="0" fontId="29" fillId="0" borderId="0" xfId="19" applyFont="1" applyFill="1" applyAlignment="1">
      <alignment vertical="center"/>
      <protection/>
    </xf>
    <xf numFmtId="0" fontId="30" fillId="0" borderId="0" xfId="19" applyFont="1" applyFill="1">
      <alignment/>
      <protection/>
    </xf>
    <xf numFmtId="0" fontId="31" fillId="0" borderId="0" xfId="19" applyFont="1" applyFill="1">
      <alignment/>
      <protection/>
    </xf>
    <xf numFmtId="0" fontId="32" fillId="0" borderId="0" xfId="19" applyFont="1" applyFill="1" applyAlignment="1">
      <alignment horizontal="center"/>
      <protection/>
    </xf>
    <xf numFmtId="0" fontId="5" fillId="0" borderId="0" xfId="19" applyFont="1" applyFill="1" applyAlignment="1">
      <alignment horizontal="centerContinuous"/>
      <protection/>
    </xf>
    <xf numFmtId="0" fontId="18" fillId="0" borderId="0" xfId="19" applyFont="1" applyFill="1" applyAlignment="1">
      <alignment horizontal="centerContinuous"/>
      <protection/>
    </xf>
    <xf numFmtId="0" fontId="0" fillId="0" borderId="0" xfId="0" applyFont="1" applyFill="1" applyAlignment="1" applyProtection="1">
      <alignment horizontal="left"/>
      <protection locked="0"/>
    </xf>
    <xf numFmtId="0" fontId="9" fillId="0" borderId="6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10" fillId="0" borderId="6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/>
    </xf>
    <xf numFmtId="0" fontId="17" fillId="0" borderId="37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3" fillId="0" borderId="37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2" fillId="0" borderId="0" xfId="19" applyFont="1" applyFill="1" applyAlignment="1">
      <alignment horizontal="left" vertical="top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38" xfId="0" applyFont="1" applyFill="1" applyBorder="1" applyAlignment="1" applyProtection="1">
      <alignment horizontal="center"/>
      <protection/>
    </xf>
    <xf numFmtId="0" fontId="17" fillId="0" borderId="4" xfId="0" applyFont="1" applyFill="1" applyBorder="1" applyAlignment="1" applyProtection="1">
      <alignment horizontal="left"/>
      <protection/>
    </xf>
    <xf numFmtId="0" fontId="33" fillId="3" borderId="34" xfId="0" applyFont="1" applyFill="1" applyBorder="1" applyAlignment="1" applyProtection="1">
      <alignment/>
      <protection/>
    </xf>
    <xf numFmtId="0" fontId="33" fillId="3" borderId="12" xfId="0" applyFont="1" applyFill="1" applyBorder="1" applyAlignment="1" applyProtection="1">
      <alignment/>
      <protection/>
    </xf>
    <xf numFmtId="0" fontId="33" fillId="0" borderId="30" xfId="0" applyFont="1" applyFill="1" applyBorder="1" applyAlignment="1" applyProtection="1">
      <alignment horizontal="centerContinuous"/>
      <protection locked="0"/>
    </xf>
    <xf numFmtId="0" fontId="33" fillId="0" borderId="7" xfId="0" applyFont="1" applyFill="1" applyBorder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4" xfId="0" applyFont="1" applyFill="1" applyBorder="1" applyAlignment="1" applyProtection="1">
      <alignment horizontal="center"/>
      <protection/>
    </xf>
    <xf numFmtId="0" fontId="33" fillId="0" borderId="6" xfId="0" applyFont="1" applyFill="1" applyBorder="1" applyAlignment="1" applyProtection="1">
      <alignment horizontal="left"/>
      <protection/>
    </xf>
    <xf numFmtId="0" fontId="33" fillId="0" borderId="0" xfId="0" applyFont="1" applyFill="1" applyBorder="1" applyAlignment="1" applyProtection="1">
      <alignment horizontal="left"/>
      <protection/>
    </xf>
    <xf numFmtId="0" fontId="33" fillId="0" borderId="25" xfId="0" applyFont="1" applyFill="1" applyBorder="1" applyAlignment="1" applyProtection="1">
      <alignment/>
      <protection/>
    </xf>
    <xf numFmtId="0" fontId="33" fillId="0" borderId="26" xfId="0" applyFont="1" applyFill="1" applyBorder="1" applyAlignment="1" applyProtection="1">
      <alignment/>
      <protection/>
    </xf>
    <xf numFmtId="0" fontId="33" fillId="0" borderId="27" xfId="0" applyFont="1" applyFill="1" applyBorder="1" applyAlignment="1" applyProtection="1">
      <alignment/>
      <protection/>
    </xf>
    <xf numFmtId="0" fontId="33" fillId="0" borderId="0" xfId="0" applyFont="1" applyFill="1" applyAlignment="1" applyProtection="1">
      <alignment horizontal="left"/>
      <protection/>
    </xf>
    <xf numFmtId="0" fontId="33" fillId="0" borderId="34" xfId="0" applyFont="1" applyFill="1" applyBorder="1" applyAlignment="1" applyProtection="1">
      <alignment/>
      <protection/>
    </xf>
    <xf numFmtId="0" fontId="33" fillId="0" borderId="39" xfId="0" applyFont="1" applyFill="1" applyBorder="1" applyAlignment="1" applyProtection="1">
      <alignment/>
      <protection/>
    </xf>
    <xf numFmtId="0" fontId="33" fillId="0" borderId="30" xfId="0" applyFont="1" applyFill="1" applyBorder="1" applyAlignment="1" applyProtection="1">
      <alignment horizontal="center"/>
      <protection locked="0"/>
    </xf>
    <xf numFmtId="0" fontId="33" fillId="0" borderId="40" xfId="0" applyFont="1" applyFill="1" applyBorder="1" applyAlignment="1" applyProtection="1">
      <alignment/>
      <protection/>
    </xf>
    <xf numFmtId="0" fontId="33" fillId="0" borderId="16" xfId="0" applyFont="1" applyFill="1" applyBorder="1" applyAlignment="1" applyProtection="1">
      <alignment/>
      <protection/>
    </xf>
    <xf numFmtId="0" fontId="33" fillId="0" borderId="17" xfId="0" applyFont="1" applyFill="1" applyBorder="1" applyAlignment="1" applyProtection="1">
      <alignment/>
      <protection/>
    </xf>
    <xf numFmtId="0" fontId="33" fillId="0" borderId="13" xfId="0" applyFont="1" applyFill="1" applyBorder="1" applyAlignment="1" applyProtection="1">
      <alignment/>
      <protection/>
    </xf>
    <xf numFmtId="0" fontId="33" fillId="0" borderId="6" xfId="0" applyFont="1" applyFill="1" applyBorder="1" applyAlignment="1" applyProtection="1">
      <alignment/>
      <protection locked="0"/>
    </xf>
    <xf numFmtId="0" fontId="17" fillId="0" borderId="29" xfId="0" applyFont="1" applyFill="1" applyBorder="1" applyAlignment="1" applyProtection="1">
      <alignment/>
      <protection locked="0"/>
    </xf>
    <xf numFmtId="0" fontId="17" fillId="0" borderId="41" xfId="0" applyFont="1" applyFill="1" applyBorder="1" applyAlignment="1" applyProtection="1">
      <alignment horizontal="left"/>
      <protection/>
    </xf>
    <xf numFmtId="0" fontId="17" fillId="0" borderId="41" xfId="0" applyFont="1" applyFill="1" applyBorder="1" applyAlignment="1" applyProtection="1">
      <alignment/>
      <protection/>
    </xf>
    <xf numFmtId="0" fontId="36" fillId="0" borderId="42" xfId="0" applyFont="1" applyFill="1" applyBorder="1" applyAlignment="1" applyProtection="1">
      <alignment horizontal="centerContinuous" vertical="center"/>
      <protection/>
    </xf>
    <xf numFmtId="0" fontId="36" fillId="0" borderId="43" xfId="0" applyFont="1" applyFill="1" applyBorder="1" applyAlignment="1" applyProtection="1">
      <alignment horizontal="centerContinuous" vertical="center"/>
      <protection/>
    </xf>
    <xf numFmtId="0" fontId="37" fillId="0" borderId="0" xfId="0" applyFont="1" applyFill="1" applyAlignment="1" applyProtection="1">
      <alignment horizontal="left"/>
      <protection/>
    </xf>
    <xf numFmtId="0" fontId="37" fillId="0" borderId="0" xfId="0" applyFont="1" applyFill="1" applyAlignment="1" applyProtection="1">
      <alignment/>
      <protection/>
    </xf>
    <xf numFmtId="0" fontId="38" fillId="0" borderId="0" xfId="0" applyFont="1" applyFill="1" applyAlignment="1" applyProtection="1">
      <alignment horizontal="right"/>
      <protection/>
    </xf>
    <xf numFmtId="0" fontId="0" fillId="0" borderId="23" xfId="0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17" fillId="0" borderId="6" xfId="0" applyFont="1" applyFill="1" applyBorder="1" applyAlignment="1">
      <alignment/>
    </xf>
    <xf numFmtId="0" fontId="33" fillId="0" borderId="6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3" fillId="0" borderId="6" xfId="0" applyFont="1" applyFill="1" applyBorder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33" fillId="0" borderId="6" xfId="0" applyFont="1" applyFill="1" applyBorder="1" applyAlignment="1">
      <alignment/>
    </xf>
    <xf numFmtId="0" fontId="36" fillId="0" borderId="44" xfId="0" applyFont="1" applyFill="1" applyBorder="1" applyAlignment="1">
      <alignment horizontal="left" vertical="center"/>
    </xf>
    <xf numFmtId="2" fontId="5" fillId="0" borderId="0" xfId="0" applyNumberFormat="1" applyFont="1" applyFill="1" applyAlignment="1" applyProtection="1">
      <alignment/>
      <protection/>
    </xf>
    <xf numFmtId="0" fontId="5" fillId="0" borderId="32" xfId="0" applyFont="1" applyFill="1" applyBorder="1" applyAlignment="1" applyProtection="1">
      <alignment horizontal="center"/>
      <protection/>
    </xf>
    <xf numFmtId="0" fontId="33" fillId="0" borderId="6" xfId="0" applyFont="1" applyFill="1" applyBorder="1" applyAlignment="1" applyProtection="1">
      <alignment horizontal="centerContinuous"/>
      <protection locked="0"/>
    </xf>
    <xf numFmtId="0" fontId="6" fillId="0" borderId="41" xfId="0" applyFont="1" applyFill="1" applyBorder="1" applyAlignment="1" applyProtection="1">
      <alignment/>
      <protection/>
    </xf>
    <xf numFmtId="0" fontId="6" fillId="0" borderId="41" xfId="0" applyFont="1" applyFill="1" applyBorder="1" applyAlignment="1" applyProtection="1">
      <alignment/>
      <protection locked="0"/>
    </xf>
    <xf numFmtId="0" fontId="3" fillId="0" borderId="45" xfId="0" applyFont="1" applyFill="1" applyBorder="1" applyAlignment="1" applyProtection="1">
      <alignment horizontal="left"/>
      <protection/>
    </xf>
    <xf numFmtId="0" fontId="6" fillId="0" borderId="45" xfId="0" applyFont="1" applyFill="1" applyBorder="1" applyAlignment="1" applyProtection="1">
      <alignment/>
      <protection/>
    </xf>
    <xf numFmtId="0" fontId="6" fillId="0" borderId="45" xfId="0" applyFont="1" applyFill="1" applyBorder="1" applyAlignment="1" applyProtection="1">
      <alignment/>
      <protection locked="0"/>
    </xf>
    <xf numFmtId="0" fontId="1" fillId="0" borderId="46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/>
    </xf>
    <xf numFmtId="2" fontId="0" fillId="0" borderId="23" xfId="0" applyNumberFormat="1" applyFill="1" applyBorder="1" applyAlignment="1" applyProtection="1">
      <alignment/>
      <protection/>
    </xf>
    <xf numFmtId="2" fontId="2" fillId="0" borderId="23" xfId="0" applyNumberFormat="1" applyFont="1" applyFill="1" applyBorder="1" applyAlignment="1" applyProtection="1">
      <alignment/>
      <protection/>
    </xf>
    <xf numFmtId="0" fontId="33" fillId="2" borderId="34" xfId="0" applyFont="1" applyFill="1" applyBorder="1" applyAlignment="1" applyProtection="1">
      <alignment/>
      <protection locked="0"/>
    </xf>
    <xf numFmtId="0" fontId="33" fillId="2" borderId="12" xfId="0" applyFont="1" applyFill="1" applyBorder="1" applyAlignment="1" applyProtection="1">
      <alignment/>
      <protection locked="0"/>
    </xf>
    <xf numFmtId="0" fontId="33" fillId="0" borderId="0" xfId="0" applyFont="1" applyFill="1" applyBorder="1" applyAlignment="1" applyProtection="1">
      <alignment horizontal="centerContinuous"/>
      <protection locked="0"/>
    </xf>
    <xf numFmtId="0" fontId="17" fillId="2" borderId="33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6" xfId="0" applyFont="1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40" fillId="0" borderId="4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/>
      <protection/>
    </xf>
    <xf numFmtId="0" fontId="8" fillId="0" borderId="4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1" fillId="4" borderId="47" xfId="0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/>
      <protection locked="0"/>
    </xf>
    <xf numFmtId="0" fontId="8" fillId="0" borderId="4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 locked="0"/>
    </xf>
    <xf numFmtId="0" fontId="8" fillId="0" borderId="22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4" xfId="0" applyBorder="1" applyAlignment="1" applyProtection="1">
      <alignment wrapText="1"/>
      <protection/>
    </xf>
    <xf numFmtId="0" fontId="2" fillId="0" borderId="7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7" fillId="0" borderId="48" xfId="0" applyFont="1" applyFill="1" applyBorder="1" applyAlignment="1" applyProtection="1">
      <alignment horizontal="left"/>
      <protection/>
    </xf>
    <xf numFmtId="0" fontId="17" fillId="0" borderId="48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 wrapText="1"/>
    </xf>
    <xf numFmtId="0" fontId="6" fillId="0" borderId="49" xfId="0" applyFont="1" applyFill="1" applyBorder="1" applyAlignment="1" applyProtection="1">
      <alignment/>
      <protection/>
    </xf>
    <xf numFmtId="0" fontId="6" fillId="0" borderId="50" xfId="0" applyFont="1" applyFill="1" applyBorder="1" applyAlignment="1" applyProtection="1">
      <alignment/>
      <protection/>
    </xf>
    <xf numFmtId="0" fontId="3" fillId="0" borderId="51" xfId="0" applyFont="1" applyFill="1" applyBorder="1" applyAlignment="1" applyProtection="1">
      <alignment horizontal="center"/>
      <protection/>
    </xf>
    <xf numFmtId="0" fontId="6" fillId="0" borderId="52" xfId="0" applyFont="1" applyFill="1" applyBorder="1" applyAlignment="1" applyProtection="1">
      <alignment/>
      <protection/>
    </xf>
    <xf numFmtId="0" fontId="6" fillId="2" borderId="53" xfId="0" applyFont="1" applyFill="1" applyBorder="1" applyAlignment="1" applyProtection="1">
      <alignment/>
      <protection locked="0"/>
    </xf>
    <xf numFmtId="0" fontId="17" fillId="2" borderId="53" xfId="0" applyFont="1" applyFill="1" applyBorder="1" applyAlignment="1" applyProtection="1">
      <alignment/>
      <protection locked="0"/>
    </xf>
    <xf numFmtId="0" fontId="1" fillId="0" borderId="30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54" xfId="0" applyFont="1" applyFill="1" applyBorder="1" applyAlignment="1" applyProtection="1">
      <alignment horizontal="center"/>
      <protection/>
    </xf>
    <xf numFmtId="0" fontId="0" fillId="0" borderId="55" xfId="0" applyFont="1" applyFill="1" applyBorder="1" applyAlignment="1" applyProtection="1">
      <alignment horizontal="center"/>
      <protection/>
    </xf>
    <xf numFmtId="0" fontId="0" fillId="0" borderId="56" xfId="0" applyFont="1" applyFill="1" applyBorder="1" applyAlignment="1" applyProtection="1">
      <alignment horizontal="center"/>
      <protection/>
    </xf>
    <xf numFmtId="0" fontId="1" fillId="0" borderId="57" xfId="0" applyFont="1" applyFill="1" applyBorder="1" applyAlignment="1" applyProtection="1">
      <alignment/>
      <protection locked="0"/>
    </xf>
    <xf numFmtId="3" fontId="3" fillId="2" borderId="33" xfId="0" applyNumberFormat="1" applyFont="1" applyFill="1" applyBorder="1" applyAlignment="1" applyProtection="1">
      <alignment/>
      <protection locked="0"/>
    </xf>
    <xf numFmtId="3" fontId="0" fillId="0" borderId="5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6" xfId="0" applyNumberFormat="1" applyFont="1" applyFill="1" applyBorder="1" applyAlignment="1" applyProtection="1">
      <alignment/>
      <protection/>
    </xf>
    <xf numFmtId="3" fontId="0" fillId="0" borderId="34" xfId="0" applyNumberFormat="1" applyFont="1" applyFill="1" applyBorder="1" applyAlignment="1" applyProtection="1">
      <alignment/>
      <protection/>
    </xf>
    <xf numFmtId="3" fontId="0" fillId="0" borderId="39" xfId="0" applyNumberFormat="1" applyFont="1" applyFill="1" applyBorder="1" applyAlignment="1" applyProtection="1">
      <alignment/>
      <protection/>
    </xf>
    <xf numFmtId="3" fontId="0" fillId="0" borderId="16" xfId="0" applyNumberFormat="1" applyFont="1" applyFill="1" applyBorder="1" applyAlignment="1" applyProtection="1">
      <alignment/>
      <protection/>
    </xf>
    <xf numFmtId="3" fontId="0" fillId="0" borderId="17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58" xfId="0" applyNumberFormat="1" applyFont="1" applyFill="1" applyBorder="1" applyAlignment="1" applyProtection="1">
      <alignment/>
      <protection/>
    </xf>
    <xf numFmtId="3" fontId="0" fillId="0" borderId="59" xfId="0" applyNumberFormat="1" applyFont="1" applyFill="1" applyBorder="1" applyAlignment="1" applyProtection="1">
      <alignment/>
      <protection/>
    </xf>
    <xf numFmtId="3" fontId="0" fillId="0" borderId="60" xfId="0" applyNumberFormat="1" applyFont="1" applyFill="1" applyBorder="1" applyAlignment="1" applyProtection="1">
      <alignment/>
      <protection/>
    </xf>
    <xf numFmtId="3" fontId="0" fillId="0" borderId="61" xfId="0" applyNumberFormat="1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 locked="0"/>
    </xf>
    <xf numFmtId="3" fontId="5" fillId="2" borderId="31" xfId="0" applyNumberFormat="1" applyFont="1" applyFill="1" applyBorder="1" applyAlignment="1" applyProtection="1">
      <alignment/>
      <protection locked="0"/>
    </xf>
    <xf numFmtId="3" fontId="5" fillId="2" borderId="62" xfId="0" applyNumberFormat="1" applyFont="1" applyFill="1" applyBorder="1" applyAlignment="1" applyProtection="1">
      <alignment/>
      <protection locked="0"/>
    </xf>
    <xf numFmtId="3" fontId="6" fillId="2" borderId="33" xfId="0" applyNumberFormat="1" applyFont="1" applyFill="1" applyBorder="1" applyAlignment="1" applyProtection="1">
      <alignment/>
      <protection locked="0"/>
    </xf>
    <xf numFmtId="3" fontId="1" fillId="2" borderId="12" xfId="0" applyNumberFormat="1" applyFont="1" applyFill="1" applyBorder="1" applyAlignment="1" applyProtection="1">
      <alignment/>
      <protection locked="0"/>
    </xf>
    <xf numFmtId="3" fontId="1" fillId="2" borderId="34" xfId="0" applyNumberFormat="1" applyFont="1" applyFill="1" applyBorder="1" applyAlignment="1" applyProtection="1">
      <alignment/>
      <protection locked="0"/>
    </xf>
    <xf numFmtId="3" fontId="1" fillId="4" borderId="12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1" fillId="4" borderId="63" xfId="0" applyNumberFormat="1" applyFont="1" applyFill="1" applyBorder="1" applyAlignment="1" applyProtection="1">
      <alignment/>
      <protection locked="0"/>
    </xf>
    <xf numFmtId="0" fontId="1" fillId="4" borderId="34" xfId="0" applyFont="1" applyFill="1" applyBorder="1" applyAlignment="1" applyProtection="1">
      <alignment/>
      <protection locked="0"/>
    </xf>
    <xf numFmtId="3" fontId="1" fillId="2" borderId="16" xfId="0" applyNumberFormat="1" applyFont="1" applyFill="1" applyBorder="1" applyAlignment="1" applyProtection="1">
      <alignment/>
      <protection locked="0"/>
    </xf>
    <xf numFmtId="3" fontId="6" fillId="2" borderId="53" xfId="0" applyNumberFormat="1" applyFont="1" applyFill="1" applyBorder="1" applyAlignment="1" applyProtection="1">
      <alignment/>
      <protection locked="0"/>
    </xf>
    <xf numFmtId="3" fontId="33" fillId="2" borderId="12" xfId="0" applyNumberFormat="1" applyFont="1" applyFill="1" applyBorder="1" applyAlignment="1" applyProtection="1">
      <alignment/>
      <protection locked="0"/>
    </xf>
    <xf numFmtId="3" fontId="33" fillId="2" borderId="34" xfId="0" applyNumberFormat="1" applyFont="1" applyFill="1" applyBorder="1" applyAlignment="1" applyProtection="1">
      <alignment/>
      <protection locked="0"/>
    </xf>
    <xf numFmtId="3" fontId="1" fillId="2" borderId="64" xfId="0" applyNumberFormat="1" applyFont="1" applyFill="1" applyBorder="1" applyAlignment="1" applyProtection="1">
      <alignment horizontal="center"/>
      <protection locked="0"/>
    </xf>
    <xf numFmtId="0" fontId="12" fillId="0" borderId="6" xfId="0" applyFont="1" applyFill="1" applyBorder="1" applyAlignment="1">
      <alignment horizontal="left"/>
    </xf>
    <xf numFmtId="0" fontId="0" fillId="0" borderId="65" xfId="0" applyFont="1" applyFill="1" applyBorder="1" applyAlignment="1" applyProtection="1">
      <alignment horizontal="center"/>
      <protection/>
    </xf>
    <xf numFmtId="0" fontId="1" fillId="0" borderId="61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left"/>
    </xf>
    <xf numFmtId="0" fontId="33" fillId="0" borderId="0" xfId="0" applyFont="1" applyFill="1" applyAlignment="1" applyProtection="1">
      <alignment horizontal="left"/>
      <protection/>
    </xf>
    <xf numFmtId="0" fontId="17" fillId="0" borderId="6" xfId="0" applyFont="1" applyFill="1" applyBorder="1" applyAlignment="1">
      <alignment/>
    </xf>
    <xf numFmtId="0" fontId="33" fillId="0" borderId="0" xfId="0" applyFont="1" applyFill="1" applyAlignment="1">
      <alignment/>
    </xf>
    <xf numFmtId="0" fontId="42" fillId="0" borderId="0" xfId="0" applyFont="1" applyFill="1" applyAlignment="1" applyProtection="1">
      <alignment horizontal="left"/>
      <protection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44" fillId="5" borderId="0" xfId="0" applyFont="1" applyFill="1" applyBorder="1" applyAlignment="1">
      <alignment/>
    </xf>
    <xf numFmtId="0" fontId="0" fillId="5" borderId="0" xfId="19" applyFont="1" applyFill="1" applyAlignment="1">
      <alignment horizontal="centerContinuous"/>
      <protection/>
    </xf>
    <xf numFmtId="0" fontId="44" fillId="5" borderId="0" xfId="0" applyFont="1" applyFill="1" applyBorder="1" applyAlignment="1">
      <alignment/>
    </xf>
    <xf numFmtId="0" fontId="45" fillId="0" borderId="0" xfId="0" applyFont="1" applyFill="1" applyAlignment="1">
      <alignment/>
    </xf>
    <xf numFmtId="3" fontId="33" fillId="0" borderId="34" xfId="0" applyNumberFormat="1" applyFont="1" applyFill="1" applyBorder="1" applyAlignment="1" applyProtection="1">
      <alignment/>
      <protection locked="0"/>
    </xf>
    <xf numFmtId="3" fontId="33" fillId="0" borderId="39" xfId="0" applyNumberFormat="1" applyFont="1" applyFill="1" applyBorder="1" applyAlignment="1" applyProtection="1">
      <alignment/>
      <protection locked="0"/>
    </xf>
    <xf numFmtId="3" fontId="33" fillId="0" borderId="26" xfId="0" applyNumberFormat="1" applyFont="1" applyFill="1" applyBorder="1" applyAlignment="1" applyProtection="1">
      <alignment/>
      <protection locked="0"/>
    </xf>
    <xf numFmtId="3" fontId="33" fillId="0" borderId="27" xfId="0" applyNumberFormat="1" applyFont="1" applyFill="1" applyBorder="1" applyAlignment="1" applyProtection="1">
      <alignment/>
      <protection locked="0"/>
    </xf>
    <xf numFmtId="3" fontId="33" fillId="0" borderId="25" xfId="0" applyNumberFormat="1" applyFont="1" applyFill="1" applyBorder="1" applyAlignment="1" applyProtection="1">
      <alignment/>
      <protection locked="0"/>
    </xf>
    <xf numFmtId="3" fontId="33" fillId="0" borderId="16" xfId="0" applyNumberFormat="1" applyFont="1" applyFill="1" applyBorder="1" applyAlignment="1" applyProtection="1">
      <alignment/>
      <protection locked="0"/>
    </xf>
    <xf numFmtId="3" fontId="33" fillId="0" borderId="17" xfId="0" applyNumberFormat="1" applyFont="1" applyFill="1" applyBorder="1" applyAlignment="1" applyProtection="1">
      <alignment/>
      <protection locked="0"/>
    </xf>
    <xf numFmtId="3" fontId="33" fillId="0" borderId="13" xfId="0" applyNumberFormat="1" applyFont="1" applyFill="1" applyBorder="1" applyAlignment="1" applyProtection="1">
      <alignment/>
      <protection locked="0"/>
    </xf>
    <xf numFmtId="3" fontId="17" fillId="2" borderId="33" xfId="0" applyNumberFormat="1" applyFont="1" applyFill="1" applyBorder="1" applyAlignment="1" applyProtection="1">
      <alignment/>
      <protection locked="0"/>
    </xf>
    <xf numFmtId="3" fontId="6" fillId="0" borderId="41" xfId="0" applyNumberFormat="1" applyFont="1" applyFill="1" applyBorder="1" applyAlignment="1" applyProtection="1">
      <alignment/>
      <protection locked="0"/>
    </xf>
    <xf numFmtId="3" fontId="3" fillId="0" borderId="45" xfId="0" applyNumberFormat="1" applyFont="1" applyFill="1" applyBorder="1" applyAlignment="1" applyProtection="1">
      <alignment horizontal="center"/>
      <protection locked="0"/>
    </xf>
    <xf numFmtId="3" fontId="6" fillId="0" borderId="45" xfId="0" applyNumberFormat="1" applyFont="1" applyFill="1" applyBorder="1" applyAlignment="1" applyProtection="1">
      <alignment/>
      <protection locked="0"/>
    </xf>
    <xf numFmtId="0" fontId="5" fillId="0" borderId="21" xfId="0" applyFont="1" applyFill="1" applyBorder="1" applyAlignment="1" applyProtection="1">
      <alignment/>
      <protection locked="0"/>
    </xf>
    <xf numFmtId="0" fontId="5" fillId="0" borderId="9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188" fontId="5" fillId="2" borderId="12" xfId="15" applyNumberFormat="1" applyFont="1" applyFill="1" applyBorder="1" applyAlignment="1" applyProtection="1">
      <alignment/>
      <protection locked="0"/>
    </xf>
    <xf numFmtId="0" fontId="1" fillId="2" borderId="33" xfId="0" applyFont="1" applyFill="1" applyBorder="1" applyAlignment="1" applyProtection="1">
      <alignment/>
      <protection locked="0"/>
    </xf>
    <xf numFmtId="0" fontId="0" fillId="0" borderId="34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40" xfId="0" applyFill="1" applyBorder="1" applyAlignment="1" applyProtection="1">
      <alignment/>
      <protection locked="0"/>
    </xf>
    <xf numFmtId="0" fontId="0" fillId="0" borderId="66" xfId="0" applyFill="1" applyBorder="1" applyAlignment="1" applyProtection="1">
      <alignment/>
      <protection locked="0"/>
    </xf>
    <xf numFmtId="0" fontId="0" fillId="0" borderId="67" xfId="0" applyFill="1" applyBorder="1" applyAlignment="1" applyProtection="1">
      <alignment/>
      <protection locked="0"/>
    </xf>
    <xf numFmtId="0" fontId="0" fillId="0" borderId="68" xfId="0" applyFill="1" applyBorder="1" applyAlignment="1" applyProtection="1">
      <alignment/>
      <protection locked="0"/>
    </xf>
    <xf numFmtId="3" fontId="1" fillId="2" borderId="64" xfId="0" applyNumberFormat="1" applyFont="1" applyFill="1" applyBorder="1" applyAlignment="1" applyProtection="1">
      <alignment/>
      <protection locked="0"/>
    </xf>
    <xf numFmtId="3" fontId="16" fillId="4" borderId="69" xfId="0" applyNumberFormat="1" applyFont="1" applyFill="1" applyBorder="1" applyAlignment="1" applyProtection="1">
      <alignment/>
      <protection locked="0"/>
    </xf>
    <xf numFmtId="0" fontId="0" fillId="0" borderId="70" xfId="0" applyBorder="1" applyAlignment="1">
      <alignment/>
    </xf>
    <xf numFmtId="3" fontId="6" fillId="2" borderId="71" xfId="0" applyNumberFormat="1" applyFont="1" applyFill="1" applyBorder="1" applyAlignment="1" applyProtection="1">
      <alignment/>
      <protection locked="0"/>
    </xf>
    <xf numFmtId="3" fontId="1" fillId="2" borderId="63" xfId="0" applyNumberFormat="1" applyFont="1" applyFill="1" applyBorder="1" applyAlignment="1" applyProtection="1">
      <alignment/>
      <protection locked="0"/>
    </xf>
    <xf numFmtId="0" fontId="1" fillId="0" borderId="61" xfId="0" applyFont="1" applyFill="1" applyBorder="1" applyAlignment="1" applyProtection="1">
      <alignment/>
      <protection locked="0"/>
    </xf>
    <xf numFmtId="3" fontId="1" fillId="4" borderId="69" xfId="0" applyNumberFormat="1" applyFont="1" applyFill="1" applyBorder="1" applyAlignment="1" applyProtection="1">
      <alignment/>
      <protection locked="0"/>
    </xf>
    <xf numFmtId="3" fontId="1" fillId="4" borderId="69" xfId="0" applyNumberFormat="1" applyFont="1" applyFill="1" applyBorder="1" applyAlignment="1" applyProtection="1">
      <alignment wrapText="1"/>
      <protection locked="0"/>
    </xf>
    <xf numFmtId="3" fontId="33" fillId="2" borderId="34" xfId="0" applyNumberFormat="1" applyFont="1" applyFill="1" applyBorder="1" applyAlignment="1">
      <alignment/>
    </xf>
    <xf numFmtId="3" fontId="1" fillId="0" borderId="12" xfId="0" applyNumberFormat="1" applyFont="1" applyFill="1" applyBorder="1" applyAlignment="1" applyProtection="1">
      <alignment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65" xfId="0" applyFont="1" applyFill="1" applyBorder="1" applyAlignment="1" applyProtection="1">
      <alignment horizontal="center" vertical="center"/>
      <protection locked="0"/>
    </xf>
    <xf numFmtId="3" fontId="16" fillId="4" borderId="72" xfId="0" applyNumberFormat="1" applyFont="1" applyFill="1" applyBorder="1" applyAlignment="1" applyProtection="1">
      <alignment/>
      <protection locked="0"/>
    </xf>
    <xf numFmtId="0" fontId="0" fillId="0" borderId="73" xfId="0" applyFont="1" applyFill="1" applyBorder="1" applyAlignment="1" applyProtection="1">
      <alignment horizontal="center"/>
      <protection/>
    </xf>
    <xf numFmtId="3" fontId="33" fillId="2" borderId="63" xfId="0" applyNumberFormat="1" applyFont="1" applyFill="1" applyBorder="1" applyAlignment="1" applyProtection="1">
      <alignment/>
      <protection locked="0"/>
    </xf>
    <xf numFmtId="3" fontId="33" fillId="0" borderId="74" xfId="0" applyNumberFormat="1" applyFont="1" applyFill="1" applyBorder="1" applyAlignment="1" applyProtection="1">
      <alignment/>
      <protection locked="0"/>
    </xf>
    <xf numFmtId="3" fontId="33" fillId="0" borderId="58" xfId="0" applyNumberFormat="1" applyFont="1" applyFill="1" applyBorder="1" applyAlignment="1" applyProtection="1">
      <alignment/>
      <protection locked="0"/>
    </xf>
    <xf numFmtId="3" fontId="33" fillId="2" borderId="63" xfId="0" applyNumberFormat="1" applyFont="1" applyFill="1" applyBorder="1" applyAlignment="1">
      <alignment/>
    </xf>
    <xf numFmtId="3" fontId="33" fillId="0" borderId="75" xfId="0" applyNumberFormat="1" applyFont="1" applyFill="1" applyBorder="1" applyAlignment="1" applyProtection="1">
      <alignment/>
      <protection locked="0"/>
    </xf>
    <xf numFmtId="3" fontId="17" fillId="2" borderId="71" xfId="0" applyNumberFormat="1" applyFont="1" applyFill="1" applyBorder="1" applyAlignment="1" applyProtection="1">
      <alignment/>
      <protection locked="0"/>
    </xf>
    <xf numFmtId="3" fontId="1" fillId="4" borderId="34" xfId="0" applyNumberFormat="1" applyFont="1" applyFill="1" applyBorder="1" applyAlignment="1" applyProtection="1">
      <alignment/>
      <protection locked="0"/>
    </xf>
    <xf numFmtId="0" fontId="46" fillId="0" borderId="0" xfId="0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0" fontId="1" fillId="0" borderId="30" xfId="0" applyFont="1" applyFill="1" applyBorder="1" applyAlignment="1" applyProtection="1">
      <alignment horizontal="centerContinuous"/>
      <protection locked="0"/>
    </xf>
    <xf numFmtId="3" fontId="1" fillId="4" borderId="72" xfId="0" applyNumberFormat="1" applyFont="1" applyFill="1" applyBorder="1" applyAlignment="1" applyProtection="1">
      <alignment/>
      <protection locked="0"/>
    </xf>
    <xf numFmtId="3" fontId="1" fillId="4" borderId="76" xfId="0" applyNumberFormat="1" applyFont="1" applyFill="1" applyBorder="1" applyAlignment="1" applyProtection="1">
      <alignment wrapText="1"/>
      <protection locked="0"/>
    </xf>
    <xf numFmtId="0" fontId="1" fillId="0" borderId="30" xfId="0" applyFont="1" applyFill="1" applyBorder="1" applyAlignment="1" applyProtection="1">
      <alignment horizontal="left"/>
      <protection locked="0"/>
    </xf>
    <xf numFmtId="3" fontId="33" fillId="5" borderId="34" xfId="0" applyNumberFormat="1" applyFont="1" applyFill="1" applyBorder="1" applyAlignment="1" applyProtection="1">
      <alignment/>
      <protection locked="0"/>
    </xf>
    <xf numFmtId="3" fontId="33" fillId="5" borderId="63" xfId="0" applyNumberFormat="1" applyFont="1" applyFill="1" applyBorder="1" applyAlignment="1" applyProtection="1">
      <alignment/>
      <protection locked="0"/>
    </xf>
    <xf numFmtId="3" fontId="1" fillId="0" borderId="5" xfId="0" applyNumberFormat="1" applyFont="1" applyFill="1" applyBorder="1" applyAlignment="1" applyProtection="1">
      <alignment/>
      <protection locked="0"/>
    </xf>
    <xf numFmtId="3" fontId="1" fillId="0" borderId="61" xfId="0" applyNumberFormat="1" applyFont="1" applyFill="1" applyBorder="1" applyAlignment="1" applyProtection="1">
      <alignment/>
      <protection locked="0"/>
    </xf>
    <xf numFmtId="3" fontId="33" fillId="3" borderId="34" xfId="0" applyNumberFormat="1" applyFont="1" applyFill="1" applyBorder="1" applyAlignment="1" applyProtection="1">
      <alignment/>
      <protection/>
    </xf>
    <xf numFmtId="3" fontId="33" fillId="3" borderId="63" xfId="0" applyNumberFormat="1" applyFont="1" applyFill="1" applyBorder="1" applyAlignment="1" applyProtection="1">
      <alignment/>
      <protection/>
    </xf>
    <xf numFmtId="3" fontId="33" fillId="3" borderId="12" xfId="0" applyNumberFormat="1" applyFont="1" applyFill="1" applyBorder="1" applyAlignment="1" applyProtection="1">
      <alignment/>
      <protection/>
    </xf>
    <xf numFmtId="3" fontId="1" fillId="0" borderId="75" xfId="0" applyNumberFormat="1" applyFont="1" applyFill="1" applyBorder="1" applyAlignment="1" applyProtection="1">
      <alignment/>
      <protection locked="0"/>
    </xf>
    <xf numFmtId="0" fontId="6" fillId="0" borderId="77" xfId="0" applyFont="1" applyFill="1" applyBorder="1" applyAlignment="1" applyProtection="1">
      <alignment/>
      <protection locked="0"/>
    </xf>
    <xf numFmtId="0" fontId="6" fillId="0" borderId="78" xfId="0" applyFont="1" applyFill="1" applyBorder="1" applyAlignment="1" applyProtection="1">
      <alignment/>
      <protection locked="0"/>
    </xf>
    <xf numFmtId="0" fontId="1" fillId="0" borderId="79" xfId="0" applyFont="1" applyFill="1" applyBorder="1" applyAlignment="1" applyProtection="1">
      <alignment horizontal="centerContinuous"/>
      <protection locked="0"/>
    </xf>
    <xf numFmtId="0" fontId="1" fillId="0" borderId="80" xfId="0" applyFont="1" applyFill="1" applyBorder="1" applyAlignment="1" applyProtection="1">
      <alignment horizontal="centerContinuous"/>
      <protection locked="0"/>
    </xf>
    <xf numFmtId="0" fontId="33" fillId="5" borderId="34" xfId="0" applyFont="1" applyFill="1" applyBorder="1" applyAlignment="1" applyProtection="1">
      <alignment/>
      <protection locked="0"/>
    </xf>
    <xf numFmtId="0" fontId="33" fillId="5" borderId="12" xfId="0" applyFont="1" applyFill="1" applyBorder="1" applyAlignment="1" applyProtection="1">
      <alignment/>
      <protection locked="0"/>
    </xf>
    <xf numFmtId="3" fontId="17" fillId="2" borderId="33" xfId="0" applyNumberFormat="1" applyFont="1" applyFill="1" applyBorder="1" applyAlignment="1" applyProtection="1">
      <alignment/>
      <protection locked="0"/>
    </xf>
    <xf numFmtId="3" fontId="17" fillId="2" borderId="71" xfId="0" applyNumberFormat="1" applyFont="1" applyFill="1" applyBorder="1" applyAlignment="1" applyProtection="1">
      <alignment/>
      <protection locked="0"/>
    </xf>
    <xf numFmtId="0" fontId="1" fillId="0" borderId="63" xfId="0" applyFont="1" applyFill="1" applyBorder="1" applyAlignment="1" applyProtection="1">
      <alignment horizontal="right"/>
      <protection locked="0"/>
    </xf>
    <xf numFmtId="0" fontId="1" fillId="0" borderId="75" xfId="0" applyFont="1" applyFill="1" applyBorder="1" applyAlignment="1" applyProtection="1">
      <alignment horizontal="right"/>
      <protection/>
    </xf>
    <xf numFmtId="0" fontId="1" fillId="0" borderId="61" xfId="0" applyFont="1" applyFill="1" applyBorder="1" applyAlignment="1" applyProtection="1">
      <alignment horizontal="right"/>
      <protection/>
    </xf>
    <xf numFmtId="0" fontId="1" fillId="0" borderId="71" xfId="0" applyFont="1" applyFill="1" applyBorder="1" applyAlignment="1" applyProtection="1">
      <alignment horizontal="right"/>
      <protection locked="0"/>
    </xf>
    <xf numFmtId="0" fontId="6" fillId="0" borderId="81" xfId="0" applyFont="1" applyFill="1" applyBorder="1" applyAlignment="1" applyProtection="1">
      <alignment horizontal="center"/>
      <protection locked="0"/>
    </xf>
    <xf numFmtId="0" fontId="1" fillId="0" borderId="64" xfId="0" applyFont="1" applyFill="1" applyBorder="1" applyAlignment="1" applyProtection="1">
      <alignment horizontal="center"/>
      <protection/>
    </xf>
    <xf numFmtId="3" fontId="1" fillId="4" borderId="6" xfId="0" applyNumberFormat="1" applyFont="1" applyFill="1" applyBorder="1" applyAlignment="1" applyProtection="1">
      <alignment/>
      <protection locked="0"/>
    </xf>
    <xf numFmtId="0" fontId="5" fillId="2" borderId="82" xfId="0" applyFont="1" applyFill="1" applyBorder="1" applyAlignment="1" applyProtection="1">
      <alignment horizontal="center" vertical="center"/>
      <protection locked="0"/>
    </xf>
    <xf numFmtId="0" fontId="5" fillId="2" borderId="83" xfId="0" applyFont="1" applyFill="1" applyBorder="1" applyAlignment="1" applyProtection="1">
      <alignment horizontal="center" vertical="center"/>
      <protection locked="0"/>
    </xf>
    <xf numFmtId="0" fontId="5" fillId="2" borderId="84" xfId="0" applyFont="1" applyFill="1" applyBorder="1" applyAlignment="1" applyProtection="1">
      <alignment horizontal="center" vertical="center"/>
      <protection locked="0"/>
    </xf>
    <xf numFmtId="0" fontId="8" fillId="0" borderId="85" xfId="0" applyFont="1" applyFill="1" applyBorder="1" applyAlignment="1" applyProtection="1">
      <alignment horizontal="center"/>
      <protection/>
    </xf>
    <xf numFmtId="0" fontId="5" fillId="0" borderId="85" xfId="0" applyFont="1" applyFill="1" applyBorder="1" applyAlignment="1" applyProtection="1">
      <alignment horizontal="center"/>
      <protection/>
    </xf>
    <xf numFmtId="0" fontId="5" fillId="0" borderId="86" xfId="0" applyFont="1" applyFill="1" applyBorder="1" applyAlignment="1" applyProtection="1">
      <alignment/>
      <protection/>
    </xf>
    <xf numFmtId="0" fontId="5" fillId="0" borderId="87" xfId="0" applyFont="1" applyFill="1" applyBorder="1" applyAlignment="1" applyProtection="1">
      <alignment/>
      <protection/>
    </xf>
    <xf numFmtId="0" fontId="5" fillId="0" borderId="88" xfId="0" applyFont="1" applyFill="1" applyBorder="1" applyAlignment="1" applyProtection="1">
      <alignment/>
      <protection/>
    </xf>
    <xf numFmtId="3" fontId="5" fillId="2" borderId="89" xfId="0" applyNumberFormat="1" applyFont="1" applyFill="1" applyBorder="1" applyAlignment="1" applyProtection="1">
      <alignment/>
      <protection locked="0"/>
    </xf>
    <xf numFmtId="3" fontId="5" fillId="2" borderId="90" xfId="0" applyNumberFormat="1" applyFont="1" applyFill="1" applyBorder="1" applyAlignment="1" applyProtection="1">
      <alignment/>
      <protection locked="0"/>
    </xf>
    <xf numFmtId="3" fontId="5" fillId="2" borderId="91" xfId="0" applyNumberFormat="1" applyFont="1" applyFill="1" applyBorder="1" applyAlignment="1" applyProtection="1">
      <alignment/>
      <protection locked="0"/>
    </xf>
    <xf numFmtId="3" fontId="5" fillId="2" borderId="92" xfId="0" applyNumberFormat="1" applyFont="1" applyFill="1" applyBorder="1" applyAlignment="1" applyProtection="1">
      <alignment/>
      <protection locked="0"/>
    </xf>
    <xf numFmtId="3" fontId="1" fillId="6" borderId="12" xfId="0" applyNumberFormat="1" applyFont="1" applyFill="1" applyBorder="1" applyAlignment="1" applyProtection="1">
      <alignment/>
      <protection locked="0"/>
    </xf>
    <xf numFmtId="0" fontId="47" fillId="4" borderId="30" xfId="0" applyFont="1" applyFill="1" applyBorder="1" applyAlignment="1" applyProtection="1">
      <alignment horizontal="left"/>
      <protection locked="0"/>
    </xf>
    <xf numFmtId="0" fontId="1" fillId="4" borderId="30" xfId="0" applyFont="1" applyFill="1" applyBorder="1" applyAlignment="1" applyProtection="1">
      <alignment horizontal="left"/>
      <protection locked="0"/>
    </xf>
    <xf numFmtId="3" fontId="47" fillId="0" borderId="6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29" fillId="0" borderId="0" xfId="19" applyFont="1" applyFill="1" applyAlignment="1">
      <alignment horizontal="left" wrapText="1"/>
      <protection/>
    </xf>
    <xf numFmtId="0" fontId="0" fillId="0" borderId="26" xfId="0" applyFont="1" applyFill="1" applyBorder="1" applyAlignment="1" applyProtection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EDP jelentés 2007 II  magyarul_linkelve az angolra" xfId="19"/>
    <cellStyle name="Currency" xfId="20"/>
    <cellStyle name="Currency [0]" xfId="21"/>
    <cellStyle name="Percent" xfId="2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1039475"/>
          <a:ext cx="15411450" cy="504825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 Kérjük jelölje meg az adatforrásokat és az adatok bizalmas vagy nyilvános kezelését.</a:t>
          </a:r>
        </a:p>
      </xdr:txBody>
    </xdr:sp>
    <xdr:clientData fLocksWithSheet="0"/>
  </xdr:two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2" name="TextBox 2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3" name="TextBox 3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>
      <xdr:nvSpPr>
        <xdr:cNvPr id="4" name="TextBox 4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>
      <xdr:nvSpPr>
        <xdr:cNvPr id="5" name="TextBox 5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>
      <xdr:nvSpPr>
        <xdr:cNvPr id="6" name="TextBox 6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9</xdr:row>
      <xdr:rowOff>0</xdr:rowOff>
    </xdr:from>
    <xdr:ext cx="142875" cy="295275"/>
    <xdr:sp>
      <xdr:nvSpPr>
        <xdr:cNvPr id="7" name="TextBox 7"/>
        <xdr:cNvSpPr txBox="1">
          <a:spLocks noChangeArrowheads="1"/>
        </xdr:cNvSpPr>
      </xdr:nvSpPr>
      <xdr:spPr>
        <a:xfrm>
          <a:off x="5695950" y="3781425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9</xdr:row>
      <xdr:rowOff>0</xdr:rowOff>
    </xdr:from>
    <xdr:ext cx="142875" cy="295275"/>
    <xdr:sp>
      <xdr:nvSpPr>
        <xdr:cNvPr id="8" name="TextBox 8"/>
        <xdr:cNvSpPr txBox="1">
          <a:spLocks noChangeArrowheads="1"/>
        </xdr:cNvSpPr>
      </xdr:nvSpPr>
      <xdr:spPr>
        <a:xfrm>
          <a:off x="5695950" y="3781425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zoomScale="55" zoomScaleNormal="55" workbookViewId="0" topLeftCell="A1">
      <selection activeCell="E13" sqref="E13"/>
    </sheetView>
  </sheetViews>
  <sheetFormatPr defaultColWidth="9.77734375" defaultRowHeight="15"/>
  <cols>
    <col min="1" max="1" width="9.77734375" style="136" customWidth="1"/>
    <col min="2" max="2" width="3.77734375" style="136" customWidth="1"/>
    <col min="3" max="3" width="54.10546875" style="136" customWidth="1"/>
    <col min="4" max="4" width="10.99609375" style="136" customWidth="1"/>
    <col min="5" max="6" width="10.77734375" style="136" customWidth="1"/>
    <col min="7" max="8" width="10.6640625" style="136" customWidth="1"/>
    <col min="9" max="9" width="13.4453125" style="136" customWidth="1"/>
    <col min="10" max="10" width="59.88671875" style="136" customWidth="1"/>
    <col min="11" max="11" width="5.3359375" style="136" customWidth="1"/>
    <col min="12" max="12" width="0.9921875" style="136" customWidth="1"/>
    <col min="13" max="13" width="0.55078125" style="136" customWidth="1"/>
    <col min="14" max="14" width="9.77734375" style="136" customWidth="1"/>
    <col min="15" max="15" width="40.77734375" style="136" customWidth="1"/>
    <col min="16" max="16384" width="9.77734375" style="136" customWidth="1"/>
  </cols>
  <sheetData>
    <row r="1" spans="2:12" ht="33.75">
      <c r="B1" s="177"/>
      <c r="D1" s="137"/>
      <c r="E1" s="137"/>
      <c r="F1" s="137"/>
      <c r="G1" s="137"/>
      <c r="H1" s="137"/>
      <c r="I1" s="137"/>
      <c r="J1" s="137"/>
      <c r="K1" s="137"/>
      <c r="L1" s="137"/>
    </row>
    <row r="2" spans="3:14" ht="33.75">
      <c r="C2" s="137"/>
      <c r="D2" s="137"/>
      <c r="E2" s="137"/>
      <c r="F2" s="137"/>
      <c r="G2" s="137"/>
      <c r="H2" s="137"/>
      <c r="I2" s="137"/>
      <c r="J2" s="137"/>
      <c r="K2" s="137"/>
      <c r="L2" s="137"/>
      <c r="N2" s="138"/>
    </row>
    <row r="3" spans="2:12" ht="41.25">
      <c r="B3" s="139"/>
      <c r="C3" s="140" t="s">
        <v>19</v>
      </c>
      <c r="D3" s="140"/>
      <c r="E3" s="141"/>
      <c r="F3" s="141"/>
      <c r="G3" s="142"/>
      <c r="H3" s="142"/>
      <c r="I3" s="142"/>
      <c r="J3" s="142"/>
      <c r="K3" s="142"/>
      <c r="L3" s="142"/>
    </row>
    <row r="4" spans="1:14" s="318" customFormat="1" ht="42">
      <c r="A4" s="136"/>
      <c r="B4" s="139"/>
      <c r="C4" s="145" t="s">
        <v>214</v>
      </c>
      <c r="D4" s="144"/>
      <c r="E4" s="141"/>
      <c r="F4" s="141"/>
      <c r="G4" s="142"/>
      <c r="H4" s="142"/>
      <c r="I4" s="142"/>
      <c r="J4" s="142"/>
      <c r="K4" s="142"/>
      <c r="L4" s="142"/>
      <c r="M4" s="136"/>
      <c r="N4" s="136"/>
    </row>
    <row r="5" spans="1:14" s="318" customFormat="1" ht="42">
      <c r="A5" s="136"/>
      <c r="B5" s="139"/>
      <c r="C5" s="145" t="s">
        <v>215</v>
      </c>
      <c r="D5" s="144"/>
      <c r="E5" s="141"/>
      <c r="F5" s="141"/>
      <c r="G5" s="142"/>
      <c r="H5" s="142"/>
      <c r="I5" s="142"/>
      <c r="J5" s="142"/>
      <c r="K5" s="142"/>
      <c r="L5" s="142"/>
      <c r="M5" s="136"/>
      <c r="N5" s="136"/>
    </row>
    <row r="6" spans="2:12" ht="42">
      <c r="B6" s="139"/>
      <c r="C6" s="143"/>
      <c r="D6" s="144"/>
      <c r="E6" s="141"/>
      <c r="F6" s="141"/>
      <c r="G6" s="142"/>
      <c r="H6" s="142"/>
      <c r="I6" s="142"/>
      <c r="J6" s="142"/>
      <c r="K6" s="142"/>
      <c r="L6" s="142"/>
    </row>
    <row r="7" spans="2:12" ht="42">
      <c r="B7" s="139"/>
      <c r="C7" s="145"/>
      <c r="D7" s="144"/>
      <c r="E7" s="141"/>
      <c r="F7" s="141"/>
      <c r="G7" s="142"/>
      <c r="H7" s="142"/>
      <c r="I7" s="142"/>
      <c r="J7" s="142"/>
      <c r="K7" s="142"/>
      <c r="L7" s="142"/>
    </row>
    <row r="8" spans="2:12" ht="10.5" customHeight="1" thickBot="1">
      <c r="B8" s="139"/>
      <c r="C8" s="145"/>
      <c r="D8" s="149"/>
      <c r="E8" s="150"/>
      <c r="F8" s="150"/>
      <c r="G8" s="151"/>
      <c r="H8" s="151"/>
      <c r="I8" s="151"/>
      <c r="J8" s="142"/>
      <c r="K8" s="142"/>
      <c r="L8" s="142"/>
    </row>
    <row r="9" spans="2:12" ht="10.5" customHeight="1">
      <c r="B9" s="139"/>
      <c r="C9" s="145"/>
      <c r="D9" s="146"/>
      <c r="E9" s="147"/>
      <c r="F9" s="147"/>
      <c r="G9" s="148"/>
      <c r="H9" s="148"/>
      <c r="I9" s="148"/>
      <c r="J9" s="142"/>
      <c r="K9" s="142"/>
      <c r="L9" s="142"/>
    </row>
    <row r="10" spans="2:12" ht="42">
      <c r="B10" s="139"/>
      <c r="C10" s="152" t="s">
        <v>216</v>
      </c>
      <c r="D10" s="146"/>
      <c r="E10" s="147"/>
      <c r="F10" s="147"/>
      <c r="G10" s="148"/>
      <c r="H10" s="148"/>
      <c r="I10" s="148"/>
      <c r="J10" s="142"/>
      <c r="K10" s="142"/>
      <c r="L10" s="142"/>
    </row>
    <row r="11" spans="2:12" ht="32.25" customHeight="1">
      <c r="B11" s="139"/>
      <c r="G11" s="142"/>
      <c r="H11" s="142"/>
      <c r="I11" s="142"/>
      <c r="J11" s="142"/>
      <c r="K11" s="142"/>
      <c r="L11" s="142"/>
    </row>
    <row r="12" spans="2:12" ht="33">
      <c r="B12" s="139"/>
      <c r="D12" s="153"/>
      <c r="E12" s="319" t="s">
        <v>217</v>
      </c>
      <c r="F12" s="320"/>
      <c r="G12" s="320"/>
      <c r="H12" s="320"/>
      <c r="I12" s="320"/>
      <c r="J12" s="142"/>
      <c r="K12" s="142"/>
      <c r="L12" s="142"/>
    </row>
    <row r="13" spans="2:12" ht="33.75">
      <c r="B13" s="139"/>
      <c r="D13" s="154"/>
      <c r="E13" s="321" t="s">
        <v>246</v>
      </c>
      <c r="F13" s="320"/>
      <c r="G13" s="320"/>
      <c r="H13" s="320"/>
      <c r="I13" s="320"/>
      <c r="J13" s="142"/>
      <c r="K13" s="142"/>
      <c r="L13" s="142"/>
    </row>
    <row r="14" spans="2:12" ht="31.5">
      <c r="B14" s="139"/>
      <c r="C14" s="154"/>
      <c r="D14" s="154"/>
      <c r="E14" s="322" t="s">
        <v>218</v>
      </c>
      <c r="F14" s="142"/>
      <c r="G14" s="142"/>
      <c r="H14" s="142"/>
      <c r="I14" s="142"/>
      <c r="J14" s="142"/>
      <c r="K14" s="142"/>
      <c r="L14" s="142"/>
    </row>
    <row r="15" spans="2:12" ht="31.5">
      <c r="B15" s="139"/>
      <c r="C15" s="154"/>
      <c r="D15" s="154"/>
      <c r="E15" s="142"/>
      <c r="F15" s="142"/>
      <c r="G15" s="142"/>
      <c r="H15" s="142"/>
      <c r="I15" s="142"/>
      <c r="J15" s="142"/>
      <c r="K15" s="142"/>
      <c r="L15" s="142"/>
    </row>
    <row r="16" spans="2:4" ht="31.5">
      <c r="B16" s="139"/>
      <c r="C16" s="155"/>
      <c r="D16" s="155"/>
    </row>
    <row r="17" spans="2:4" ht="23.25">
      <c r="B17" s="139"/>
      <c r="C17" s="156" t="s">
        <v>20</v>
      </c>
      <c r="D17" s="156"/>
    </row>
    <row r="18" spans="2:4" ht="15.75" customHeight="1">
      <c r="B18" s="139"/>
      <c r="C18" s="156"/>
      <c r="D18" s="156"/>
    </row>
    <row r="19" spans="1:16" ht="23.25" customHeight="1">
      <c r="A19" s="157"/>
      <c r="B19" s="158"/>
      <c r="C19" s="413" t="s">
        <v>21</v>
      </c>
      <c r="D19" s="413"/>
      <c r="E19" s="413"/>
      <c r="F19" s="413"/>
      <c r="G19" s="413"/>
      <c r="H19" s="413"/>
      <c r="I19" s="413"/>
      <c r="J19" s="413"/>
      <c r="K19" s="157"/>
      <c r="L19" s="157"/>
      <c r="M19" s="157"/>
      <c r="N19" s="157"/>
      <c r="O19" s="157"/>
      <c r="P19" s="157"/>
    </row>
    <row r="20" spans="1:16" ht="23.25" customHeight="1">
      <c r="A20" s="157"/>
      <c r="B20" s="158"/>
      <c r="C20" s="413"/>
      <c r="D20" s="413"/>
      <c r="E20" s="413"/>
      <c r="F20" s="413"/>
      <c r="G20" s="413"/>
      <c r="H20" s="413"/>
      <c r="I20" s="413"/>
      <c r="J20" s="413"/>
      <c r="K20" s="157"/>
      <c r="L20" s="157"/>
      <c r="M20" s="157"/>
      <c r="N20" s="157"/>
      <c r="O20" s="157"/>
      <c r="P20" s="157"/>
    </row>
    <row r="21" spans="1:16" ht="15.75" customHeight="1">
      <c r="A21" s="157"/>
      <c r="B21" s="158"/>
      <c r="C21" s="156"/>
      <c r="D21" s="156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</row>
    <row r="22" spans="1:10" ht="23.25" customHeight="1">
      <c r="A22" s="157"/>
      <c r="C22" s="413" t="s">
        <v>22</v>
      </c>
      <c r="D22" s="413"/>
      <c r="E22" s="413"/>
      <c r="F22" s="413"/>
      <c r="G22" s="413"/>
      <c r="H22" s="413"/>
      <c r="I22" s="413"/>
      <c r="J22" s="413"/>
    </row>
    <row r="23" spans="1:10" ht="23.25" customHeight="1">
      <c r="A23" s="157"/>
      <c r="C23" s="413"/>
      <c r="D23" s="413"/>
      <c r="E23" s="413"/>
      <c r="F23" s="413"/>
      <c r="G23" s="413"/>
      <c r="H23" s="413"/>
      <c r="I23" s="413"/>
      <c r="J23" s="413"/>
    </row>
    <row r="24" spans="1:4" ht="23.25">
      <c r="A24" s="157"/>
      <c r="C24" s="156"/>
      <c r="D24" s="156"/>
    </row>
    <row r="25" spans="1:4" ht="23.25">
      <c r="A25" s="157"/>
      <c r="C25" s="159" t="s">
        <v>23</v>
      </c>
      <c r="D25" s="159"/>
    </row>
    <row r="26" spans="1:13" ht="15.75">
      <c r="A26" s="157"/>
      <c r="B26" s="158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</row>
    <row r="27" spans="1:13" ht="15.75">
      <c r="A27" s="157"/>
      <c r="B27" s="158"/>
      <c r="G27" s="157"/>
      <c r="H27" s="157"/>
      <c r="I27" s="157"/>
      <c r="J27" s="157"/>
      <c r="K27" s="157"/>
      <c r="L27" s="157"/>
      <c r="M27" s="157"/>
    </row>
    <row r="28" spans="1:13" ht="23.25">
      <c r="A28" s="157"/>
      <c r="B28" s="158"/>
      <c r="C28" s="160" t="s">
        <v>24</v>
      </c>
      <c r="D28" s="157"/>
      <c r="G28" s="157"/>
      <c r="H28" s="157"/>
      <c r="I28" s="157"/>
      <c r="J28" s="157"/>
      <c r="K28" s="157"/>
      <c r="L28" s="157"/>
      <c r="M28" s="157"/>
    </row>
    <row r="29" spans="1:13" ht="36" customHeight="1">
      <c r="A29" s="157"/>
      <c r="B29" s="158"/>
      <c r="C29" s="160" t="s">
        <v>156</v>
      </c>
      <c r="D29" s="161"/>
      <c r="G29" s="161"/>
      <c r="H29" s="161"/>
      <c r="I29" s="157"/>
      <c r="K29" s="157"/>
      <c r="L29" s="157"/>
      <c r="M29" s="157"/>
    </row>
    <row r="30" spans="1:13" ht="23.25">
      <c r="A30" s="157"/>
      <c r="B30" s="158"/>
      <c r="C30" s="367"/>
      <c r="D30" s="157"/>
      <c r="E30" s="157"/>
      <c r="F30" s="157"/>
      <c r="G30" s="157"/>
      <c r="H30" s="157"/>
      <c r="I30" s="157"/>
      <c r="J30" s="157"/>
      <c r="K30" s="157"/>
      <c r="L30" s="157"/>
      <c r="M30" s="157"/>
    </row>
    <row r="31" spans="1:13" ht="15.75">
      <c r="A31" s="157"/>
      <c r="B31" s="158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</row>
    <row r="32" spans="1:13" ht="15.75">
      <c r="A32" s="157"/>
      <c r="B32" s="158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</row>
    <row r="33" spans="1:13" ht="22.5">
      <c r="A33" s="157"/>
      <c r="B33" s="158"/>
      <c r="E33" s="162"/>
      <c r="F33" s="162"/>
      <c r="G33" s="157"/>
      <c r="H33" s="157"/>
      <c r="I33" s="157"/>
      <c r="J33" s="157"/>
      <c r="K33" s="157"/>
      <c r="L33" s="157"/>
      <c r="M33" s="157"/>
    </row>
    <row r="34" spans="1:13" ht="15.75">
      <c r="A34" s="157"/>
      <c r="B34" s="158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</row>
    <row r="35" spans="1:13" ht="15.75">
      <c r="A35" s="157"/>
      <c r="B35" s="158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</row>
    <row r="36" spans="1:14" ht="30.75">
      <c r="A36" s="163"/>
      <c r="B36" s="164"/>
      <c r="C36" s="142"/>
      <c r="D36" s="142"/>
      <c r="E36" s="163"/>
      <c r="F36" s="163"/>
      <c r="G36" s="163"/>
      <c r="H36" s="163"/>
      <c r="I36" s="163"/>
      <c r="J36" s="163"/>
      <c r="K36" s="163"/>
      <c r="L36" s="163"/>
      <c r="M36" s="163"/>
      <c r="N36" s="142"/>
    </row>
    <row r="37" spans="1:13" ht="15.75">
      <c r="A37" s="157"/>
      <c r="B37" s="158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</row>
    <row r="38" spans="1:13" ht="15.75">
      <c r="A38" s="157"/>
      <c r="B38" s="158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</row>
    <row r="39" spans="1:13" ht="15.75">
      <c r="A39" s="157"/>
      <c r="B39" s="158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</row>
    <row r="40" spans="1:13" ht="15.75">
      <c r="A40" s="157"/>
      <c r="B40" s="158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</row>
  </sheetData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59"/>
  <sheetViews>
    <sheetView showGridLines="0" zoomScale="70" zoomScaleNormal="70" workbookViewId="0" topLeftCell="B1">
      <selection activeCell="C8" sqref="C8"/>
    </sheetView>
  </sheetViews>
  <sheetFormatPr defaultColWidth="8.88671875" defaultRowHeight="15"/>
  <cols>
    <col min="1" max="1" width="0" style="0" hidden="1" customWidth="1"/>
    <col min="3" max="3" width="72.10546875" style="0" customWidth="1"/>
    <col min="8" max="8" width="83.5546875" style="0" customWidth="1"/>
  </cols>
  <sheetData>
    <row r="1" spans="2:12" ht="15.75">
      <c r="B1" s="104"/>
      <c r="C1" s="178"/>
      <c r="D1" s="179"/>
      <c r="E1" s="125"/>
      <c r="F1" s="125"/>
      <c r="G1" s="125"/>
      <c r="H1" s="125"/>
      <c r="I1" s="125"/>
      <c r="J1" s="2"/>
      <c r="K1" s="5"/>
      <c r="L1" s="2"/>
    </row>
    <row r="2" spans="2:12" ht="18">
      <c r="B2" s="114" t="s">
        <v>18</v>
      </c>
      <c r="C2" s="180" t="s">
        <v>142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14"/>
      <c r="C3" s="180" t="s">
        <v>120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14"/>
      <c r="C4" s="107"/>
      <c r="D4" s="135"/>
      <c r="E4" s="2"/>
      <c r="F4" s="2"/>
      <c r="G4" s="2"/>
      <c r="H4" s="2"/>
      <c r="I4" s="2"/>
      <c r="J4" s="2"/>
      <c r="K4" s="5"/>
      <c r="L4" s="2"/>
    </row>
    <row r="5" spans="2:12" ht="16.5" thickTop="1">
      <c r="B5" s="115"/>
      <c r="C5" s="76"/>
      <c r="D5" s="77"/>
      <c r="E5" s="77"/>
      <c r="F5" s="77"/>
      <c r="G5" s="78"/>
      <c r="H5" s="78"/>
      <c r="I5" s="79"/>
      <c r="J5" s="2"/>
      <c r="K5" s="5"/>
      <c r="L5" s="2"/>
    </row>
    <row r="6" spans="2:12" ht="15">
      <c r="B6" s="12"/>
      <c r="C6" s="165" t="s">
        <v>25</v>
      </c>
      <c r="D6" s="81"/>
      <c r="E6" s="414" t="s">
        <v>75</v>
      </c>
      <c r="F6" s="414"/>
      <c r="G6" s="83"/>
      <c r="H6" s="83"/>
      <c r="I6" s="94"/>
      <c r="J6" s="2"/>
      <c r="K6" s="2"/>
      <c r="L6" s="2"/>
    </row>
    <row r="7" spans="2:12" ht="15.75">
      <c r="B7" s="12"/>
      <c r="C7" s="165" t="s">
        <v>26</v>
      </c>
      <c r="D7" s="21">
        <v>2008</v>
      </c>
      <c r="E7" s="21">
        <v>2009</v>
      </c>
      <c r="F7" s="21">
        <v>2010</v>
      </c>
      <c r="G7" s="21">
        <v>2011</v>
      </c>
      <c r="H7" s="85"/>
      <c r="I7" s="94"/>
      <c r="J7" s="2"/>
      <c r="K7" s="2"/>
      <c r="L7" s="2"/>
    </row>
    <row r="8" spans="2:12" ht="15.75">
      <c r="B8" s="12"/>
      <c r="C8" s="368" t="str">
        <f>+Fedőlap!$E$13</f>
        <v>Dátum: 2012.04.18.</v>
      </c>
      <c r="D8" s="22" t="s">
        <v>45</v>
      </c>
      <c r="E8" s="22" t="s">
        <v>45</v>
      </c>
      <c r="F8" s="22" t="s">
        <v>151</v>
      </c>
      <c r="G8" s="22" t="s">
        <v>151</v>
      </c>
      <c r="H8" s="117"/>
      <c r="I8" s="94"/>
      <c r="J8" s="2"/>
      <c r="K8" s="2"/>
      <c r="L8" s="2"/>
    </row>
    <row r="9" spans="2:12" ht="16.5" thickBot="1">
      <c r="B9" s="12"/>
      <c r="C9" s="88"/>
      <c r="D9" s="20"/>
      <c r="E9" s="20"/>
      <c r="F9" s="20"/>
      <c r="G9" s="181"/>
      <c r="H9" s="182"/>
      <c r="I9" s="94"/>
      <c r="J9" s="2"/>
      <c r="K9" s="2"/>
      <c r="L9" s="2"/>
    </row>
    <row r="10" spans="2:12" ht="17.25" thickBot="1" thickTop="1">
      <c r="B10" s="12"/>
      <c r="C10" s="261" t="s">
        <v>121</v>
      </c>
      <c r="D10" s="295">
        <f>-'1. Tábla'!E13</f>
        <v>-18345</v>
      </c>
      <c r="E10" s="295">
        <f>-'1. Tábla'!F13</f>
        <v>99150</v>
      </c>
      <c r="F10" s="295">
        <f>-'1. Tábla'!G13</f>
        <v>225489</v>
      </c>
      <c r="G10" s="349">
        <f>-'1. Tábla'!H13</f>
        <v>-212583.82488125036</v>
      </c>
      <c r="H10" s="106"/>
      <c r="I10" s="94"/>
      <c r="J10" s="2"/>
      <c r="K10" s="2"/>
      <c r="L10" s="2"/>
    </row>
    <row r="11" spans="2:12" ht="15.75" thickTop="1">
      <c r="B11" s="12"/>
      <c r="C11" s="101"/>
      <c r="D11" s="375"/>
      <c r="E11" s="301"/>
      <c r="F11" s="301"/>
      <c r="G11" s="380"/>
      <c r="H11" s="98"/>
      <c r="I11" s="94"/>
      <c r="J11" s="2"/>
      <c r="K11" s="2"/>
      <c r="L11" s="2"/>
    </row>
    <row r="12" spans="2:12" ht="17.25">
      <c r="B12" s="183"/>
      <c r="C12" s="314" t="s">
        <v>174</v>
      </c>
      <c r="D12" s="377">
        <f>D13+D14+D15+D22+D27</f>
        <v>178578.00000000003</v>
      </c>
      <c r="E12" s="377">
        <f>E13+E14+E15+E22+E27</f>
        <v>-60825</v>
      </c>
      <c r="F12" s="377">
        <f>F13+F14+F15+F22+F27</f>
        <v>-177962</v>
      </c>
      <c r="G12" s="379">
        <f>G13+G14+G15+G22+G27</f>
        <v>18523.999999999985</v>
      </c>
      <c r="H12" s="186"/>
      <c r="I12" s="187"/>
      <c r="J12" s="188"/>
      <c r="K12" s="188"/>
      <c r="L12" s="188"/>
    </row>
    <row r="13" spans="2:12" ht="15">
      <c r="B13" s="189"/>
      <c r="C13" s="215" t="s">
        <v>189</v>
      </c>
      <c r="D13" s="307">
        <v>152777</v>
      </c>
      <c r="E13" s="307">
        <v>-11417</v>
      </c>
      <c r="F13" s="307">
        <v>-165172</v>
      </c>
      <c r="G13" s="360">
        <v>14786</v>
      </c>
      <c r="H13" s="186"/>
      <c r="I13" s="187"/>
      <c r="J13" s="188"/>
      <c r="K13" s="188"/>
      <c r="L13" s="188"/>
    </row>
    <row r="14" spans="2:12" ht="15">
      <c r="B14" s="189"/>
      <c r="C14" s="215" t="s">
        <v>190</v>
      </c>
      <c r="D14" s="307">
        <v>41298</v>
      </c>
      <c r="E14" s="307">
        <v>-65381</v>
      </c>
      <c r="F14" s="307">
        <v>-12296</v>
      </c>
      <c r="G14" s="360">
        <v>4408</v>
      </c>
      <c r="H14" s="186"/>
      <c r="I14" s="187"/>
      <c r="J14" s="188"/>
      <c r="K14" s="188"/>
      <c r="L14" s="188"/>
    </row>
    <row r="15" spans="2:12" ht="15">
      <c r="B15" s="189"/>
      <c r="C15" s="215" t="s">
        <v>191</v>
      </c>
      <c r="D15" s="307">
        <v>4394</v>
      </c>
      <c r="E15" s="307">
        <v>7507</v>
      </c>
      <c r="F15" s="307">
        <v>-7931</v>
      </c>
      <c r="G15" s="360">
        <v>-8131</v>
      </c>
      <c r="H15" s="186"/>
      <c r="I15" s="187"/>
      <c r="J15" s="188"/>
      <c r="K15" s="188"/>
      <c r="L15" s="188"/>
    </row>
    <row r="16" spans="2:12" ht="15">
      <c r="B16" s="189"/>
      <c r="C16" s="216" t="s">
        <v>97</v>
      </c>
      <c r="D16" s="373">
        <v>18223</v>
      </c>
      <c r="E16" s="373">
        <v>15699</v>
      </c>
      <c r="F16" s="373">
        <v>16821</v>
      </c>
      <c r="G16" s="374">
        <v>10696.193</v>
      </c>
      <c r="H16" s="186"/>
      <c r="I16" s="187"/>
      <c r="J16" s="188"/>
      <c r="K16" s="188"/>
      <c r="L16" s="188"/>
    </row>
    <row r="17" spans="2:12" ht="15">
      <c r="B17" s="189"/>
      <c r="C17" s="215" t="s">
        <v>98</v>
      </c>
      <c r="D17" s="373">
        <v>-13829</v>
      </c>
      <c r="E17" s="373">
        <v>-8192</v>
      </c>
      <c r="F17" s="373">
        <v>-24752</v>
      </c>
      <c r="G17" s="374">
        <v>-18827.193</v>
      </c>
      <c r="H17" s="186"/>
      <c r="I17" s="187"/>
      <c r="J17" s="188"/>
      <c r="K17" s="188"/>
      <c r="L17" s="188"/>
    </row>
    <row r="18" spans="2:12" ht="15">
      <c r="B18" s="189"/>
      <c r="C18" s="216" t="s">
        <v>192</v>
      </c>
      <c r="D18" s="307">
        <v>2710</v>
      </c>
      <c r="E18" s="307">
        <v>8821</v>
      </c>
      <c r="F18" s="307">
        <v>-6871</v>
      </c>
      <c r="G18" s="360">
        <v>-5517</v>
      </c>
      <c r="H18" s="186"/>
      <c r="I18" s="187"/>
      <c r="J18" s="188"/>
      <c r="K18" s="188"/>
      <c r="L18" s="188"/>
    </row>
    <row r="19" spans="2:12" ht="15">
      <c r="B19" s="189"/>
      <c r="C19" s="216" t="s">
        <v>193</v>
      </c>
      <c r="D19" s="307">
        <v>1684</v>
      </c>
      <c r="E19" s="307">
        <v>-1314</v>
      </c>
      <c r="F19" s="307">
        <v>-1060</v>
      </c>
      <c r="G19" s="360">
        <v>-2614</v>
      </c>
      <c r="H19" s="186"/>
      <c r="I19" s="187"/>
      <c r="J19" s="188"/>
      <c r="K19" s="188"/>
      <c r="L19" s="188"/>
    </row>
    <row r="20" spans="2:12" ht="15">
      <c r="B20" s="189"/>
      <c r="C20" s="216" t="s">
        <v>97</v>
      </c>
      <c r="D20" s="373">
        <v>12900</v>
      </c>
      <c r="E20" s="373">
        <v>9211</v>
      </c>
      <c r="F20" s="373">
        <v>10092.6</v>
      </c>
      <c r="G20" s="374">
        <v>6417.715799999999</v>
      </c>
      <c r="H20" s="186"/>
      <c r="I20" s="187"/>
      <c r="J20" s="188"/>
      <c r="K20" s="188"/>
      <c r="L20" s="188"/>
    </row>
    <row r="21" spans="2:12" ht="15">
      <c r="B21" s="189"/>
      <c r="C21" s="216" t="s">
        <v>98</v>
      </c>
      <c r="D21" s="373">
        <v>-11216</v>
      </c>
      <c r="E21" s="373">
        <v>-10525</v>
      </c>
      <c r="F21" s="373">
        <v>-11152.6</v>
      </c>
      <c r="G21" s="374">
        <v>-9031.715799999998</v>
      </c>
      <c r="H21" s="186"/>
      <c r="I21" s="187"/>
      <c r="J21" s="188"/>
      <c r="K21" s="188"/>
      <c r="L21" s="188"/>
    </row>
    <row r="22" spans="2:12" ht="15">
      <c r="B22" s="189"/>
      <c r="C22" s="216" t="s">
        <v>194</v>
      </c>
      <c r="D22" s="307">
        <v>-18841</v>
      </c>
      <c r="E22" s="307">
        <v>7490</v>
      </c>
      <c r="F22" s="307">
        <v>4974</v>
      </c>
      <c r="G22" s="360">
        <v>3050</v>
      </c>
      <c r="H22" s="186"/>
      <c r="I22" s="187"/>
      <c r="J22" s="188"/>
      <c r="K22" s="188"/>
      <c r="L22" s="188"/>
    </row>
    <row r="23" spans="2:12" ht="16.5">
      <c r="B23" s="189"/>
      <c r="C23" s="216" t="s">
        <v>175</v>
      </c>
      <c r="D23" s="307">
        <v>-2946</v>
      </c>
      <c r="E23" s="307">
        <v>467.0000000000005</v>
      </c>
      <c r="F23" s="307">
        <v>-1542</v>
      </c>
      <c r="G23" s="360">
        <v>-1997</v>
      </c>
      <c r="H23" s="186"/>
      <c r="I23" s="187"/>
      <c r="J23" s="188"/>
      <c r="K23" s="188"/>
      <c r="L23" s="188"/>
    </row>
    <row r="24" spans="2:12" ht="15">
      <c r="B24" s="189"/>
      <c r="C24" s="312" t="s">
        <v>176</v>
      </c>
      <c r="D24" s="307">
        <v>-15895</v>
      </c>
      <c r="E24" s="307">
        <v>7023</v>
      </c>
      <c r="F24" s="307">
        <v>6516</v>
      </c>
      <c r="G24" s="360">
        <v>5047</v>
      </c>
      <c r="H24" s="186"/>
      <c r="I24" s="187"/>
      <c r="J24" s="188"/>
      <c r="K24" s="188"/>
      <c r="L24" s="188"/>
    </row>
    <row r="25" spans="2:12" ht="15">
      <c r="B25" s="189"/>
      <c r="C25" s="216" t="s">
        <v>100</v>
      </c>
      <c r="D25" s="373">
        <v>8390</v>
      </c>
      <c r="E25" s="373">
        <v>11250</v>
      </c>
      <c r="F25" s="373">
        <v>13490.847</v>
      </c>
      <c r="G25" s="374">
        <v>7359.32</v>
      </c>
      <c r="H25" s="186"/>
      <c r="I25" s="187"/>
      <c r="J25" s="188"/>
      <c r="K25" s="188"/>
      <c r="L25" s="188"/>
    </row>
    <row r="26" spans="2:12" ht="15">
      <c r="B26" s="189"/>
      <c r="C26" s="215" t="s">
        <v>101</v>
      </c>
      <c r="D26" s="373">
        <v>-24285</v>
      </c>
      <c r="E26" s="373">
        <v>-4227</v>
      </c>
      <c r="F26" s="373">
        <v>-6974.847000000001</v>
      </c>
      <c r="G26" s="374">
        <v>-2312.32</v>
      </c>
      <c r="H26" s="186"/>
      <c r="I26" s="187"/>
      <c r="J26" s="188"/>
      <c r="K26" s="188"/>
      <c r="L26" s="188"/>
    </row>
    <row r="27" spans="2:12" ht="15">
      <c r="B27" s="189"/>
      <c r="C27" s="215" t="s">
        <v>102</v>
      </c>
      <c r="D27" s="307">
        <v>-1050</v>
      </c>
      <c r="E27" s="307">
        <v>975.9999999999976</v>
      </c>
      <c r="F27" s="307">
        <v>2463</v>
      </c>
      <c r="G27" s="360">
        <v>4411</v>
      </c>
      <c r="H27" s="186"/>
      <c r="I27" s="187"/>
      <c r="J27" s="188"/>
      <c r="K27" s="188"/>
      <c r="L27" s="188"/>
    </row>
    <row r="28" spans="2:12" ht="15">
      <c r="B28" s="189"/>
      <c r="C28" s="190"/>
      <c r="D28" s="327"/>
      <c r="E28" s="325"/>
      <c r="F28" s="325"/>
      <c r="G28" s="361"/>
      <c r="H28" s="186"/>
      <c r="I28" s="187"/>
      <c r="J28" s="188"/>
      <c r="K28" s="188"/>
      <c r="L28" s="188"/>
    </row>
    <row r="29" spans="2:12" ht="15.75">
      <c r="B29" s="189"/>
      <c r="C29" s="214" t="s">
        <v>177</v>
      </c>
      <c r="D29" s="379">
        <f>SUM(D30:D31)+SUM(D33:D34)+D36+SUM(D38:D40)</f>
        <v>102902.99999999996</v>
      </c>
      <c r="E29" s="379">
        <f>SUM(E30:E31)+SUM(E33:E34)+E36+SUM(E38:E40)</f>
        <v>-15908.000000000015</v>
      </c>
      <c r="F29" s="379">
        <f>SUM(F30:F31)+SUM(F33:F34)+F36+SUM(F38:F40)</f>
        <v>97987.00000000012</v>
      </c>
      <c r="G29" s="378">
        <f>SUM(G30:G31)+SUM(G33:G34)+G36+SUM(G38:G40)</f>
        <v>109018.00000000006</v>
      </c>
      <c r="H29" s="186"/>
      <c r="I29" s="187"/>
      <c r="J29" s="188"/>
      <c r="K29" s="188"/>
      <c r="L29" s="188"/>
    </row>
    <row r="30" spans="2:12" ht="15">
      <c r="B30" s="189"/>
      <c r="C30" s="217" t="s">
        <v>195</v>
      </c>
      <c r="D30" s="307">
        <v>0</v>
      </c>
      <c r="E30" s="307">
        <v>0</v>
      </c>
      <c r="F30" s="307">
        <v>0</v>
      </c>
      <c r="G30" s="360">
        <v>0</v>
      </c>
      <c r="H30" s="186"/>
      <c r="I30" s="187"/>
      <c r="J30" s="188"/>
      <c r="K30" s="188"/>
      <c r="L30" s="188"/>
    </row>
    <row r="31" spans="2:12" ht="15">
      <c r="B31" s="189"/>
      <c r="C31" s="217" t="s">
        <v>196</v>
      </c>
      <c r="D31" s="307">
        <v>42321</v>
      </c>
      <c r="E31" s="307">
        <v>-29165</v>
      </c>
      <c r="F31" s="307">
        <v>-13241</v>
      </c>
      <c r="G31" s="360">
        <v>7511</v>
      </c>
      <c r="H31" s="186"/>
      <c r="I31" s="187"/>
      <c r="J31" s="188"/>
      <c r="K31" s="188"/>
      <c r="L31" s="188"/>
    </row>
    <row r="32" spans="2:12" ht="15">
      <c r="B32" s="189"/>
      <c r="C32" s="313"/>
      <c r="D32" s="323"/>
      <c r="E32" s="324"/>
      <c r="F32" s="325"/>
      <c r="G32" s="361"/>
      <c r="H32" s="186"/>
      <c r="I32" s="187"/>
      <c r="J32" s="188"/>
      <c r="K32" s="188"/>
      <c r="L32" s="188"/>
    </row>
    <row r="33" spans="2:12" ht="15">
      <c r="B33" s="189"/>
      <c r="C33" s="315" t="s">
        <v>197</v>
      </c>
      <c r="D33" s="307">
        <v>0</v>
      </c>
      <c r="E33" s="307">
        <v>0</v>
      </c>
      <c r="F33" s="307">
        <v>0</v>
      </c>
      <c r="G33" s="360">
        <v>0</v>
      </c>
      <c r="H33" s="198"/>
      <c r="I33" s="187"/>
      <c r="J33" s="188"/>
      <c r="K33" s="188"/>
      <c r="L33" s="188"/>
    </row>
    <row r="34" spans="2:12" ht="16.5">
      <c r="B34" s="189"/>
      <c r="C34" s="217" t="s">
        <v>198</v>
      </c>
      <c r="D34" s="307">
        <v>-2303</v>
      </c>
      <c r="E34" s="307">
        <v>853</v>
      </c>
      <c r="F34" s="307">
        <v>199</v>
      </c>
      <c r="G34" s="360">
        <v>-1111</v>
      </c>
      <c r="H34" s="186"/>
      <c r="I34" s="187"/>
      <c r="J34" s="188"/>
      <c r="K34" s="188"/>
      <c r="L34" s="188"/>
    </row>
    <row r="35" spans="2:12" ht="15">
      <c r="B35" s="189"/>
      <c r="C35" s="313" t="s">
        <v>178</v>
      </c>
      <c r="D35" s="307">
        <v>0</v>
      </c>
      <c r="E35" s="307">
        <v>0</v>
      </c>
      <c r="F35" s="307">
        <v>0</v>
      </c>
      <c r="G35" s="360">
        <v>0</v>
      </c>
      <c r="H35" s="186"/>
      <c r="I35" s="187"/>
      <c r="J35" s="188"/>
      <c r="K35" s="188"/>
      <c r="L35" s="188"/>
    </row>
    <row r="36" spans="2:12" ht="15">
      <c r="B36" s="189"/>
      <c r="C36" s="219" t="s">
        <v>199</v>
      </c>
      <c r="D36" s="307">
        <v>0</v>
      </c>
      <c r="E36" s="307">
        <v>0</v>
      </c>
      <c r="F36" s="307">
        <v>0</v>
      </c>
      <c r="G36" s="360">
        <v>0</v>
      </c>
      <c r="H36" s="186"/>
      <c r="I36" s="187"/>
      <c r="J36" s="188"/>
      <c r="K36" s="188"/>
      <c r="L36" s="188"/>
    </row>
    <row r="37" spans="2:12" ht="15">
      <c r="B37" s="189"/>
      <c r="C37" s="316"/>
      <c r="D37" s="323"/>
      <c r="E37" s="324"/>
      <c r="F37" s="324"/>
      <c r="G37" s="362"/>
      <c r="H37" s="186"/>
      <c r="I37" s="187"/>
      <c r="J37" s="188"/>
      <c r="K37" s="188"/>
      <c r="L37" s="188"/>
    </row>
    <row r="38" spans="2:12" ht="16.5">
      <c r="B38" s="189"/>
      <c r="C38" s="217" t="s">
        <v>200</v>
      </c>
      <c r="D38" s="307">
        <v>62885</v>
      </c>
      <c r="E38" s="307">
        <v>12404</v>
      </c>
      <c r="F38" s="307">
        <v>111029</v>
      </c>
      <c r="G38" s="360">
        <v>102618</v>
      </c>
      <c r="H38" s="186"/>
      <c r="I38" s="187"/>
      <c r="J38" s="188"/>
      <c r="K38" s="188"/>
      <c r="L38" s="188"/>
    </row>
    <row r="39" spans="2:12" ht="16.5">
      <c r="B39" s="189"/>
      <c r="C39" s="217" t="s">
        <v>201</v>
      </c>
      <c r="D39" s="307">
        <v>0</v>
      </c>
      <c r="E39" s="307">
        <v>0</v>
      </c>
      <c r="F39" s="307">
        <v>0</v>
      </c>
      <c r="G39" s="360">
        <v>0</v>
      </c>
      <c r="H39" s="186"/>
      <c r="I39" s="187"/>
      <c r="J39" s="188"/>
      <c r="K39" s="188"/>
      <c r="L39" s="188"/>
    </row>
    <row r="40" spans="2:12" ht="16.5">
      <c r="B40" s="189"/>
      <c r="C40" s="217" t="s">
        <v>202</v>
      </c>
      <c r="D40" s="307">
        <v>0</v>
      </c>
      <c r="E40" s="307">
        <v>0</v>
      </c>
      <c r="F40" s="307">
        <v>0</v>
      </c>
      <c r="G40" s="360">
        <v>0</v>
      </c>
      <c r="H40" s="186"/>
      <c r="I40" s="187"/>
      <c r="J40" s="188"/>
      <c r="K40" s="188"/>
      <c r="L40" s="188"/>
    </row>
    <row r="41" spans="2:12" ht="15">
      <c r="B41" s="189"/>
      <c r="C41" s="195"/>
      <c r="D41" s="327"/>
      <c r="E41" s="325"/>
      <c r="F41" s="325"/>
      <c r="G41" s="326"/>
      <c r="H41" s="186"/>
      <c r="I41" s="187"/>
      <c r="J41" s="188"/>
      <c r="K41" s="188"/>
      <c r="L41" s="188"/>
    </row>
    <row r="42" spans="2:12" ht="15.75">
      <c r="B42" s="189"/>
      <c r="C42" s="220" t="s">
        <v>108</v>
      </c>
      <c r="D42" s="306">
        <f>+D43</f>
        <v>-7232</v>
      </c>
      <c r="E42" s="306">
        <f>+E43</f>
        <v>17247.999999999978</v>
      </c>
      <c r="F42" s="306">
        <f>+F43</f>
        <v>26038.00000000003</v>
      </c>
      <c r="G42" s="306">
        <f>+G43</f>
        <v>37308.82488125038</v>
      </c>
      <c r="H42" s="186"/>
      <c r="I42" s="187"/>
      <c r="J42" s="188"/>
      <c r="K42" s="188"/>
      <c r="L42" s="188"/>
    </row>
    <row r="43" spans="2:12" ht="15">
      <c r="B43" s="189"/>
      <c r="C43" s="221" t="s">
        <v>203</v>
      </c>
      <c r="D43" s="307">
        <f>D46-(D10+D12+D30+D31+D33+D34+D36+D38)</f>
        <v>-7232</v>
      </c>
      <c r="E43" s="307">
        <f>E46-(E10+E12+E30+E31+E33+E34+E36+E38)</f>
        <v>17247.999999999978</v>
      </c>
      <c r="F43" s="307">
        <f>F46-(F10+F12+F30+F31+F33+F34+F36+F38)</f>
        <v>26038.00000000003</v>
      </c>
      <c r="G43" s="360">
        <f>G46-(G10+G12+G30+G31+G33+G34+G36+G38)</f>
        <v>37308.82488125038</v>
      </c>
      <c r="H43" s="186"/>
      <c r="I43" s="187"/>
      <c r="J43" s="188"/>
      <c r="K43" s="188"/>
      <c r="L43" s="188"/>
    </row>
    <row r="44" spans="2:12" ht="15">
      <c r="B44" s="189"/>
      <c r="C44" s="217" t="s">
        <v>204</v>
      </c>
      <c r="D44" s="307">
        <v>0</v>
      </c>
      <c r="E44" s="307">
        <v>0</v>
      </c>
      <c r="F44" s="307">
        <v>0</v>
      </c>
      <c r="G44" s="360">
        <v>0</v>
      </c>
      <c r="H44" s="186"/>
      <c r="I44" s="187"/>
      <c r="J44" s="188"/>
      <c r="K44" s="188"/>
      <c r="L44" s="188"/>
    </row>
    <row r="45" spans="2:12" ht="15.75" thickBot="1">
      <c r="B45" s="189"/>
      <c r="C45" s="191"/>
      <c r="D45" s="328"/>
      <c r="E45" s="329"/>
      <c r="F45" s="329"/>
      <c r="G45" s="364"/>
      <c r="H45" s="240"/>
      <c r="I45" s="187"/>
      <c r="J45" s="2"/>
      <c r="K45" s="2"/>
      <c r="L45" s="2"/>
    </row>
    <row r="46" spans="2:12" ht="18.75" thickBot="1" thickTop="1">
      <c r="B46" s="189"/>
      <c r="C46" s="261" t="s">
        <v>122</v>
      </c>
      <c r="D46" s="331">
        <v>255904</v>
      </c>
      <c r="E46" s="331">
        <v>39665</v>
      </c>
      <c r="F46" s="331">
        <v>171552</v>
      </c>
      <c r="G46" s="365">
        <v>-47733</v>
      </c>
      <c r="H46" s="204"/>
      <c r="I46" s="187"/>
      <c r="J46" s="188"/>
      <c r="K46" s="188"/>
      <c r="L46" s="188"/>
    </row>
    <row r="47" spans="2:12" ht="17.25" thickBot="1" thickTop="1">
      <c r="B47" s="12"/>
      <c r="C47" s="205"/>
      <c r="D47" s="332"/>
      <c r="E47" s="332"/>
      <c r="F47" s="332"/>
      <c r="G47" s="332"/>
      <c r="H47" s="227"/>
      <c r="I47" s="94"/>
      <c r="J47" s="2"/>
      <c r="K47" s="2"/>
      <c r="L47" s="2"/>
    </row>
    <row r="48" spans="2:12" ht="17.25" thickBot="1" thickTop="1">
      <c r="B48" s="12"/>
      <c r="C48" s="228"/>
      <c r="D48" s="333"/>
      <c r="E48" s="334"/>
      <c r="F48" s="334"/>
      <c r="G48" s="334"/>
      <c r="H48" s="230"/>
      <c r="I48" s="94"/>
      <c r="J48" s="2"/>
      <c r="K48" s="2"/>
      <c r="L48" s="2"/>
    </row>
    <row r="49" spans="2:12" ht="17.25" thickBot="1" thickTop="1">
      <c r="B49" s="12"/>
      <c r="C49" s="262" t="s">
        <v>123</v>
      </c>
      <c r="D49" s="331">
        <v>914044</v>
      </c>
      <c r="E49" s="331">
        <v>1031943</v>
      </c>
      <c r="F49" s="331">
        <v>1226926</v>
      </c>
      <c r="G49" s="365">
        <v>1164936</v>
      </c>
      <c r="H49" s="106"/>
      <c r="I49" s="94"/>
      <c r="J49" s="2"/>
      <c r="K49" s="2"/>
      <c r="L49" s="2"/>
    </row>
    <row r="50" spans="2:12" ht="17.25" thickTop="1">
      <c r="B50" s="12"/>
      <c r="C50" s="216" t="s">
        <v>209</v>
      </c>
      <c r="D50" s="307">
        <v>1036146</v>
      </c>
      <c r="E50" s="307">
        <v>1075811</v>
      </c>
      <c r="F50" s="307">
        <v>1247363</v>
      </c>
      <c r="G50" s="360">
        <v>1199630</v>
      </c>
      <c r="H50" s="100"/>
      <c r="I50" s="94"/>
      <c r="J50" s="2"/>
      <c r="K50" s="2"/>
      <c r="L50" s="2"/>
    </row>
    <row r="51" spans="2:12" ht="17.25" customHeight="1">
      <c r="B51" s="12"/>
      <c r="C51" s="263" t="s">
        <v>210</v>
      </c>
      <c r="D51" s="307">
        <v>122102</v>
      </c>
      <c r="E51" s="307">
        <v>43868</v>
      </c>
      <c r="F51" s="307">
        <v>20437</v>
      </c>
      <c r="G51" s="360">
        <v>34694</v>
      </c>
      <c r="H51" s="231"/>
      <c r="I51" s="94"/>
      <c r="J51" s="2"/>
      <c r="K51" s="2"/>
      <c r="L51" s="2"/>
    </row>
    <row r="52" spans="2:12" ht="15.75" thickBot="1">
      <c r="B52" s="12"/>
      <c r="C52" s="191"/>
      <c r="D52" s="96"/>
      <c r="E52" s="96"/>
      <c r="F52" s="96"/>
      <c r="G52" s="96"/>
      <c r="H52" s="232"/>
      <c r="I52" s="94"/>
      <c r="J52" s="2"/>
      <c r="K52" s="2"/>
      <c r="L52" s="2"/>
    </row>
    <row r="53" spans="2:12" ht="20.25" thickBot="1" thickTop="1">
      <c r="B53" s="12"/>
      <c r="C53" s="222" t="s">
        <v>111</v>
      </c>
      <c r="D53" s="207"/>
      <c r="E53" s="207"/>
      <c r="F53" s="207"/>
      <c r="G53" s="207"/>
      <c r="H53" s="208"/>
      <c r="I53" s="94"/>
      <c r="J53" s="2"/>
      <c r="K53" s="5"/>
      <c r="L53" s="2"/>
    </row>
    <row r="54" spans="2:12" ht="18.75" thickTop="1">
      <c r="B54" s="12"/>
      <c r="C54" s="209"/>
      <c r="D54" s="210"/>
      <c r="E54" s="211"/>
      <c r="F54" s="211"/>
      <c r="G54" s="211"/>
      <c r="H54" s="211"/>
      <c r="I54" s="94"/>
      <c r="J54" s="2"/>
      <c r="K54" s="5"/>
      <c r="L54" s="2"/>
    </row>
    <row r="55" spans="2:12" ht="15.75">
      <c r="B55" s="12"/>
      <c r="C55" s="63" t="s">
        <v>183</v>
      </c>
      <c r="E55" s="1"/>
      <c r="F55" s="1"/>
      <c r="G55" s="5"/>
      <c r="H55" s="5" t="s">
        <v>184</v>
      </c>
      <c r="I55" s="94"/>
      <c r="J55" s="2"/>
      <c r="K55" s="5"/>
      <c r="L55" s="2"/>
    </row>
    <row r="56" spans="2:12" ht="15.75">
      <c r="B56" s="12"/>
      <c r="C56" s="108" t="s">
        <v>188</v>
      </c>
      <c r="E56" s="1"/>
      <c r="F56" s="1"/>
      <c r="H56" s="223" t="s">
        <v>186</v>
      </c>
      <c r="I56" s="94"/>
      <c r="J56" s="2"/>
      <c r="K56" s="5"/>
      <c r="L56" s="2"/>
    </row>
    <row r="57" spans="2:12" ht="15.75">
      <c r="B57" s="12"/>
      <c r="C57" s="108" t="s">
        <v>187</v>
      </c>
      <c r="E57" s="1"/>
      <c r="F57" s="1"/>
      <c r="H57" s="1"/>
      <c r="I57" s="94"/>
      <c r="J57" s="2"/>
      <c r="K57" s="5"/>
      <c r="L57" s="2"/>
    </row>
    <row r="58" spans="2:12" ht="16.5" thickBot="1">
      <c r="B58" s="128"/>
      <c r="C58" s="212"/>
      <c r="D58" s="233"/>
      <c r="E58" s="234"/>
      <c r="F58" s="234"/>
      <c r="G58" s="234"/>
      <c r="H58" s="234"/>
      <c r="I58" s="112"/>
      <c r="J58" s="2"/>
      <c r="K58" s="5"/>
      <c r="L58" s="2"/>
    </row>
    <row r="59" spans="2:12" ht="16.5" thickTop="1">
      <c r="B59" s="213"/>
      <c r="C59" s="108"/>
      <c r="D59" s="223"/>
      <c r="E59" s="223"/>
      <c r="F59" s="223"/>
      <c r="G59" s="223"/>
      <c r="H59" s="223"/>
      <c r="I59" s="5"/>
      <c r="J59" s="5"/>
      <c r="K59" s="5"/>
      <c r="L59" s="2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59"/>
  <sheetViews>
    <sheetView showGridLines="0" zoomScale="70" zoomScaleNormal="70" workbookViewId="0" topLeftCell="B1">
      <selection activeCell="C8" sqref="C8"/>
    </sheetView>
  </sheetViews>
  <sheetFormatPr defaultColWidth="8.88671875" defaultRowHeight="15"/>
  <cols>
    <col min="1" max="1" width="0" style="0" hidden="1" customWidth="1"/>
    <col min="3" max="3" width="80.4453125" style="0" customWidth="1"/>
    <col min="8" max="8" width="86.88671875" style="0" customWidth="1"/>
  </cols>
  <sheetData>
    <row r="1" spans="2:12" ht="15.75">
      <c r="B1" s="104"/>
      <c r="C1" s="178"/>
      <c r="D1" s="179"/>
      <c r="E1" s="125"/>
      <c r="F1" s="125"/>
      <c r="G1" s="125"/>
      <c r="H1" s="125"/>
      <c r="I1" s="125"/>
      <c r="J1" s="2"/>
      <c r="K1" s="5"/>
      <c r="L1" s="2"/>
    </row>
    <row r="2" spans="2:12" ht="18">
      <c r="B2" s="114" t="s">
        <v>18</v>
      </c>
      <c r="C2" s="180" t="s">
        <v>141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14"/>
      <c r="C3" s="180" t="s">
        <v>124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14"/>
      <c r="C4" s="107"/>
      <c r="D4" s="135"/>
      <c r="E4" s="2"/>
      <c r="F4" s="2"/>
      <c r="G4" s="2"/>
      <c r="H4" s="2"/>
      <c r="I4" s="2"/>
      <c r="J4" s="2"/>
      <c r="K4" s="5"/>
      <c r="L4" s="2"/>
    </row>
    <row r="5" spans="2:12" ht="16.5" thickTop="1">
      <c r="B5" s="115"/>
      <c r="C5" s="76"/>
      <c r="D5" s="77"/>
      <c r="E5" s="77"/>
      <c r="F5" s="77"/>
      <c r="G5" s="78"/>
      <c r="H5" s="78"/>
      <c r="I5" s="79"/>
      <c r="J5" s="2"/>
      <c r="K5" s="5"/>
      <c r="L5" s="2"/>
    </row>
    <row r="6" spans="2:12" ht="15">
      <c r="B6" s="12"/>
      <c r="C6" s="165" t="s">
        <v>25</v>
      </c>
      <c r="D6" s="81"/>
      <c r="E6" s="414" t="s">
        <v>75</v>
      </c>
      <c r="F6" s="414"/>
      <c r="G6" s="83"/>
      <c r="H6" s="83"/>
      <c r="I6" s="94"/>
      <c r="J6" s="2"/>
      <c r="K6" s="2"/>
      <c r="L6" s="2"/>
    </row>
    <row r="7" spans="2:12" ht="15.75">
      <c r="B7" s="12"/>
      <c r="C7" s="165" t="s">
        <v>26</v>
      </c>
      <c r="D7" s="21">
        <v>2008</v>
      </c>
      <c r="E7" s="21">
        <v>2009</v>
      </c>
      <c r="F7" s="21">
        <v>2010</v>
      </c>
      <c r="G7" s="21">
        <v>2011</v>
      </c>
      <c r="H7" s="85"/>
      <c r="I7" s="94"/>
      <c r="J7" s="2"/>
      <c r="K7" s="2"/>
      <c r="L7" s="2"/>
    </row>
    <row r="8" spans="2:12" ht="15.75">
      <c r="B8" s="12"/>
      <c r="C8" s="368" t="str">
        <f>+Fedőlap!$E$13</f>
        <v>Dátum: 2012.04.18.</v>
      </c>
      <c r="D8" s="356"/>
      <c r="E8" s="356"/>
      <c r="F8" s="356"/>
      <c r="G8" s="356"/>
      <c r="H8" s="117"/>
      <c r="I8" s="94"/>
      <c r="J8" s="2"/>
      <c r="K8" s="2"/>
      <c r="L8" s="2"/>
    </row>
    <row r="9" spans="2:12" ht="16.5" thickBot="1">
      <c r="B9" s="12"/>
      <c r="C9" s="88"/>
      <c r="D9" s="20"/>
      <c r="E9" s="20"/>
      <c r="F9" s="20"/>
      <c r="G9" s="181"/>
      <c r="H9" s="182"/>
      <c r="I9" s="94"/>
      <c r="J9" s="2"/>
      <c r="K9" s="2"/>
      <c r="L9" s="2"/>
    </row>
    <row r="10" spans="2:12" ht="17.25" thickBot="1" thickTop="1">
      <c r="B10" s="12"/>
      <c r="C10" s="261" t="s">
        <v>125</v>
      </c>
      <c r="D10" s="295">
        <f>-'1. Tábla'!E14</f>
        <v>80496</v>
      </c>
      <c r="E10" s="295">
        <f>-'1. Tábla'!F14</f>
        <v>109204</v>
      </c>
      <c r="F10" s="295">
        <f>-'1. Tábla'!G14</f>
        <v>-34492</v>
      </c>
      <c r="G10" s="349">
        <f>-'1. Tábla'!H14</f>
        <v>-34712.183800000304</v>
      </c>
      <c r="H10" s="106"/>
      <c r="I10" s="94"/>
      <c r="J10" s="2"/>
      <c r="K10" s="2"/>
      <c r="L10" s="2"/>
    </row>
    <row r="11" spans="2:12" ht="15.75" thickTop="1">
      <c r="B11" s="12"/>
      <c r="C11" s="101"/>
      <c r="D11" s="375"/>
      <c r="E11" s="301"/>
      <c r="F11" s="301"/>
      <c r="G11" s="376"/>
      <c r="H11" s="98"/>
      <c r="I11" s="94"/>
      <c r="J11" s="2"/>
      <c r="K11" s="2"/>
      <c r="L11" s="2"/>
    </row>
    <row r="12" spans="2:12" ht="17.25">
      <c r="B12" s="183"/>
      <c r="C12" s="314" t="s">
        <v>174</v>
      </c>
      <c r="D12" s="377">
        <f>D13+D14+D15+D22+D27</f>
        <v>-19200.000000000007</v>
      </c>
      <c r="E12" s="377">
        <f>E13+E14+E15+E22+E27</f>
        <v>-36916</v>
      </c>
      <c r="F12" s="377">
        <f>F13+F14+F15+F22+F27</f>
        <v>-340.9999999999942</v>
      </c>
      <c r="G12" s="378">
        <f>G13+G14+G15+G22+G27</f>
        <v>24265</v>
      </c>
      <c r="H12" s="186"/>
      <c r="I12" s="187"/>
      <c r="J12" s="188"/>
      <c r="K12" s="188"/>
      <c r="L12" s="188"/>
    </row>
    <row r="13" spans="2:12" ht="15">
      <c r="B13" s="189"/>
      <c r="C13" s="215" t="s">
        <v>189</v>
      </c>
      <c r="D13" s="307">
        <v>-9617</v>
      </c>
      <c r="E13" s="307">
        <v>-21729</v>
      </c>
      <c r="F13" s="307">
        <v>-1316</v>
      </c>
      <c r="G13" s="360">
        <v>-2796</v>
      </c>
      <c r="H13" s="186"/>
      <c r="I13" s="187"/>
      <c r="J13" s="188"/>
      <c r="K13" s="188"/>
      <c r="L13" s="188"/>
    </row>
    <row r="14" spans="2:12" ht="15">
      <c r="B14" s="189"/>
      <c r="C14" s="215" t="s">
        <v>190</v>
      </c>
      <c r="D14" s="307">
        <v>0</v>
      </c>
      <c r="E14" s="307">
        <v>0</v>
      </c>
      <c r="F14" s="307">
        <v>0</v>
      </c>
      <c r="G14" s="360">
        <v>0</v>
      </c>
      <c r="H14" s="186"/>
      <c r="I14" s="187"/>
      <c r="J14" s="188"/>
      <c r="K14" s="188"/>
      <c r="L14" s="188"/>
    </row>
    <row r="15" spans="2:12" ht="15">
      <c r="B15" s="189"/>
      <c r="C15" s="215" t="s">
        <v>191</v>
      </c>
      <c r="D15" s="307">
        <v>-58</v>
      </c>
      <c r="E15" s="307">
        <v>-15</v>
      </c>
      <c r="F15" s="307">
        <v>-47</v>
      </c>
      <c r="G15" s="360">
        <v>-27</v>
      </c>
      <c r="H15" s="186"/>
      <c r="I15" s="187"/>
      <c r="J15" s="188"/>
      <c r="K15" s="188"/>
      <c r="L15" s="188"/>
    </row>
    <row r="16" spans="2:12" ht="15">
      <c r="B16" s="189"/>
      <c r="C16" s="216" t="s">
        <v>97</v>
      </c>
      <c r="D16" s="373">
        <v>651</v>
      </c>
      <c r="E16" s="373">
        <v>150</v>
      </c>
      <c r="F16" s="373">
        <v>24</v>
      </c>
      <c r="G16" s="374">
        <v>0</v>
      </c>
      <c r="H16" s="186"/>
      <c r="I16" s="187"/>
      <c r="J16" s="188"/>
      <c r="K16" s="188"/>
      <c r="L16" s="188"/>
    </row>
    <row r="17" spans="2:12" ht="15">
      <c r="B17" s="189"/>
      <c r="C17" s="215" t="s">
        <v>98</v>
      </c>
      <c r="D17" s="373">
        <v>-709</v>
      </c>
      <c r="E17" s="373">
        <v>-165</v>
      </c>
      <c r="F17" s="373">
        <v>-71</v>
      </c>
      <c r="G17" s="374">
        <v>-27</v>
      </c>
      <c r="H17" s="186"/>
      <c r="I17" s="187"/>
      <c r="J17" s="188"/>
      <c r="K17" s="188"/>
      <c r="L17" s="188"/>
    </row>
    <row r="18" spans="2:12" ht="15">
      <c r="B18" s="189"/>
      <c r="C18" s="216" t="s">
        <v>192</v>
      </c>
      <c r="D18" s="307">
        <v>0</v>
      </c>
      <c r="E18" s="307">
        <v>0</v>
      </c>
      <c r="F18" s="307">
        <v>0</v>
      </c>
      <c r="G18" s="360">
        <v>0</v>
      </c>
      <c r="H18" s="186"/>
      <c r="I18" s="187"/>
      <c r="J18" s="188"/>
      <c r="K18" s="188"/>
      <c r="L18" s="188"/>
    </row>
    <row r="19" spans="2:12" ht="15">
      <c r="B19" s="189"/>
      <c r="C19" s="216" t="s">
        <v>193</v>
      </c>
      <c r="D19" s="307">
        <v>-58</v>
      </c>
      <c r="E19" s="307">
        <v>-15</v>
      </c>
      <c r="F19" s="307">
        <v>-47</v>
      </c>
      <c r="G19" s="360">
        <v>-27</v>
      </c>
      <c r="H19" s="186"/>
      <c r="I19" s="187"/>
      <c r="J19" s="188"/>
      <c r="K19" s="188"/>
      <c r="L19" s="188"/>
    </row>
    <row r="20" spans="2:12" ht="15">
      <c r="B20" s="189"/>
      <c r="C20" s="216" t="s">
        <v>97</v>
      </c>
      <c r="D20" s="373">
        <v>651</v>
      </c>
      <c r="E20" s="373">
        <v>150</v>
      </c>
      <c r="F20" s="373">
        <v>24</v>
      </c>
      <c r="G20" s="374">
        <v>0</v>
      </c>
      <c r="H20" s="186"/>
      <c r="I20" s="187"/>
      <c r="J20" s="188"/>
      <c r="K20" s="188"/>
      <c r="L20" s="188"/>
    </row>
    <row r="21" spans="2:12" ht="15">
      <c r="B21" s="189"/>
      <c r="C21" s="216" t="s">
        <v>98</v>
      </c>
      <c r="D21" s="373">
        <v>-709</v>
      </c>
      <c r="E21" s="373">
        <v>-165</v>
      </c>
      <c r="F21" s="373">
        <v>-71</v>
      </c>
      <c r="G21" s="374">
        <v>-27</v>
      </c>
      <c r="H21" s="186"/>
      <c r="I21" s="187"/>
      <c r="J21" s="188"/>
      <c r="K21" s="188"/>
      <c r="L21" s="188"/>
    </row>
    <row r="22" spans="2:12" ht="15">
      <c r="B22" s="189"/>
      <c r="C22" s="216" t="s">
        <v>194</v>
      </c>
      <c r="D22" s="307">
        <v>0</v>
      </c>
      <c r="E22" s="307">
        <v>0</v>
      </c>
      <c r="F22" s="307">
        <v>0</v>
      </c>
      <c r="G22" s="360">
        <v>0</v>
      </c>
      <c r="H22" s="186"/>
      <c r="I22" s="187"/>
      <c r="J22" s="188"/>
      <c r="K22" s="188"/>
      <c r="L22" s="188"/>
    </row>
    <row r="23" spans="2:12" ht="16.5">
      <c r="B23" s="189"/>
      <c r="C23" s="216" t="s">
        <v>175</v>
      </c>
      <c r="D23" s="307">
        <v>0</v>
      </c>
      <c r="E23" s="307">
        <v>0</v>
      </c>
      <c r="F23" s="307">
        <v>0</v>
      </c>
      <c r="G23" s="360">
        <v>0</v>
      </c>
      <c r="H23" s="186"/>
      <c r="I23" s="187"/>
      <c r="J23" s="188"/>
      <c r="K23" s="188"/>
      <c r="L23" s="188"/>
    </row>
    <row r="24" spans="2:12" ht="15">
      <c r="B24" s="189"/>
      <c r="C24" s="312" t="s">
        <v>176</v>
      </c>
      <c r="D24" s="307">
        <v>0</v>
      </c>
      <c r="E24" s="307">
        <v>0</v>
      </c>
      <c r="F24" s="307">
        <v>0</v>
      </c>
      <c r="G24" s="360">
        <v>0</v>
      </c>
      <c r="H24" s="186"/>
      <c r="I24" s="187"/>
      <c r="J24" s="188"/>
      <c r="K24" s="188"/>
      <c r="L24" s="188"/>
    </row>
    <row r="25" spans="2:12" ht="15">
      <c r="B25" s="189"/>
      <c r="C25" s="216" t="s">
        <v>100</v>
      </c>
      <c r="D25" s="373">
        <v>0</v>
      </c>
      <c r="E25" s="373">
        <v>0</v>
      </c>
      <c r="F25" s="373">
        <v>0</v>
      </c>
      <c r="G25" s="374">
        <v>0</v>
      </c>
      <c r="H25" s="186"/>
      <c r="I25" s="187"/>
      <c r="J25" s="188"/>
      <c r="K25" s="188"/>
      <c r="L25" s="188"/>
    </row>
    <row r="26" spans="2:12" ht="15">
      <c r="B26" s="189"/>
      <c r="C26" s="215" t="s">
        <v>101</v>
      </c>
      <c r="D26" s="373">
        <v>0</v>
      </c>
      <c r="E26" s="373">
        <v>0</v>
      </c>
      <c r="F26" s="373">
        <v>0</v>
      </c>
      <c r="G26" s="374">
        <v>0</v>
      </c>
      <c r="H26" s="186"/>
      <c r="I26" s="187"/>
      <c r="J26" s="188"/>
      <c r="K26" s="188"/>
      <c r="L26" s="188"/>
    </row>
    <row r="27" spans="2:12" ht="15">
      <c r="B27" s="189"/>
      <c r="C27" s="215" t="s">
        <v>102</v>
      </c>
      <c r="D27" s="307">
        <v>-9525.000000000005</v>
      </c>
      <c r="E27" s="307">
        <v>-15172</v>
      </c>
      <c r="F27" s="307">
        <v>1022.0000000000056</v>
      </c>
      <c r="G27" s="360">
        <v>27088</v>
      </c>
      <c r="H27" s="186"/>
      <c r="I27" s="187"/>
      <c r="J27" s="188"/>
      <c r="K27" s="188"/>
      <c r="L27" s="188"/>
    </row>
    <row r="28" spans="2:12" ht="15">
      <c r="B28" s="189"/>
      <c r="C28" s="190"/>
      <c r="D28" s="327"/>
      <c r="E28" s="325"/>
      <c r="F28" s="325"/>
      <c r="G28" s="326"/>
      <c r="H28" s="186"/>
      <c r="I28" s="187"/>
      <c r="J28" s="188"/>
      <c r="K28" s="188"/>
      <c r="L28" s="188"/>
    </row>
    <row r="29" spans="2:12" ht="15.75">
      <c r="B29" s="189"/>
      <c r="C29" s="214" t="s">
        <v>177</v>
      </c>
      <c r="D29" s="379">
        <f>SUM(D30:D31)+SUM(D33:D34)+D36+SUM(D38:D40)</f>
        <v>2666.0000000000005</v>
      </c>
      <c r="E29" s="379">
        <f>SUM(E30:E31)+SUM(E33:E34)+E36+SUM(E38:E40)</f>
        <v>-6664</v>
      </c>
      <c r="F29" s="379">
        <f>SUM(F30:F31)+SUM(F33:F34)+F36+SUM(F38:F40)</f>
        <v>12167.000000000004</v>
      </c>
      <c r="G29" s="379">
        <f>SUM(G30:G31)+SUM(G33:G34)+G36+SUM(G38:G40)</f>
        <v>6466.000000000001</v>
      </c>
      <c r="H29" s="186"/>
      <c r="I29" s="187"/>
      <c r="J29" s="188"/>
      <c r="K29" s="188"/>
      <c r="L29" s="188"/>
    </row>
    <row r="30" spans="2:12" ht="15">
      <c r="B30" s="189"/>
      <c r="C30" s="217" t="s">
        <v>195</v>
      </c>
      <c r="D30" s="307">
        <v>0</v>
      </c>
      <c r="E30" s="307">
        <v>0</v>
      </c>
      <c r="F30" s="307">
        <v>0</v>
      </c>
      <c r="G30" s="360">
        <v>0</v>
      </c>
      <c r="H30" s="186"/>
      <c r="I30" s="187"/>
      <c r="J30" s="188"/>
      <c r="K30" s="188"/>
      <c r="L30" s="188"/>
    </row>
    <row r="31" spans="2:12" ht="15">
      <c r="B31" s="189"/>
      <c r="C31" s="217" t="s">
        <v>196</v>
      </c>
      <c r="D31" s="307">
        <v>2666</v>
      </c>
      <c r="E31" s="307">
        <v>-6664</v>
      </c>
      <c r="F31" s="307">
        <v>12167</v>
      </c>
      <c r="G31" s="360">
        <v>6466</v>
      </c>
      <c r="H31" s="186"/>
      <c r="I31" s="187"/>
      <c r="J31" s="188"/>
      <c r="K31" s="188"/>
      <c r="L31" s="188"/>
    </row>
    <row r="32" spans="2:12" ht="15">
      <c r="B32" s="189"/>
      <c r="C32" s="313"/>
      <c r="D32" s="323"/>
      <c r="E32" s="324"/>
      <c r="F32" s="325"/>
      <c r="G32" s="361"/>
      <c r="H32" s="186"/>
      <c r="I32" s="187"/>
      <c r="J32" s="188"/>
      <c r="K32" s="188"/>
      <c r="L32" s="188"/>
    </row>
    <row r="33" spans="2:12" ht="15">
      <c r="B33" s="189"/>
      <c r="C33" s="315" t="s">
        <v>197</v>
      </c>
      <c r="D33" s="307">
        <v>0</v>
      </c>
      <c r="E33" s="307">
        <v>0</v>
      </c>
      <c r="F33" s="307">
        <v>0</v>
      </c>
      <c r="G33" s="360">
        <v>0</v>
      </c>
      <c r="H33" s="198"/>
      <c r="I33" s="187"/>
      <c r="J33" s="188"/>
      <c r="K33" s="188"/>
      <c r="L33" s="188"/>
    </row>
    <row r="34" spans="2:12" ht="16.5">
      <c r="B34" s="189"/>
      <c r="C34" s="217" t="s">
        <v>198</v>
      </c>
      <c r="D34" s="307">
        <v>0</v>
      </c>
      <c r="E34" s="307">
        <v>0</v>
      </c>
      <c r="F34" s="307">
        <v>0</v>
      </c>
      <c r="G34" s="360">
        <v>0</v>
      </c>
      <c r="H34" s="186"/>
      <c r="I34" s="187"/>
      <c r="J34" s="188"/>
      <c r="K34" s="188"/>
      <c r="L34" s="188"/>
    </row>
    <row r="35" spans="2:12" ht="15">
      <c r="B35" s="189"/>
      <c r="C35" s="313" t="s">
        <v>178</v>
      </c>
      <c r="D35" s="307">
        <v>0</v>
      </c>
      <c r="E35" s="307">
        <v>0</v>
      </c>
      <c r="F35" s="307">
        <v>0</v>
      </c>
      <c r="G35" s="360">
        <v>0</v>
      </c>
      <c r="H35" s="186"/>
      <c r="I35" s="187"/>
      <c r="J35" s="188"/>
      <c r="K35" s="188"/>
      <c r="L35" s="188"/>
    </row>
    <row r="36" spans="2:12" ht="15">
      <c r="B36" s="189"/>
      <c r="C36" s="219" t="s">
        <v>199</v>
      </c>
      <c r="D36" s="307">
        <v>0</v>
      </c>
      <c r="E36" s="307">
        <v>0</v>
      </c>
      <c r="F36" s="307">
        <v>0</v>
      </c>
      <c r="G36" s="360">
        <v>0</v>
      </c>
      <c r="H36" s="186"/>
      <c r="I36" s="187"/>
      <c r="J36" s="188"/>
      <c r="K36" s="188"/>
      <c r="L36" s="188"/>
    </row>
    <row r="37" spans="2:12" ht="15">
      <c r="B37" s="189"/>
      <c r="C37" s="316"/>
      <c r="D37" s="323"/>
      <c r="E37" s="324"/>
      <c r="F37" s="324"/>
      <c r="G37" s="362"/>
      <c r="H37" s="186"/>
      <c r="I37" s="187"/>
      <c r="J37" s="188"/>
      <c r="K37" s="188"/>
      <c r="L37" s="188"/>
    </row>
    <row r="38" spans="2:12" ht="16.5">
      <c r="B38" s="189"/>
      <c r="C38" s="217" t="s">
        <v>200</v>
      </c>
      <c r="D38" s="307">
        <v>0</v>
      </c>
      <c r="E38" s="307">
        <v>0</v>
      </c>
      <c r="F38" s="307">
        <v>0</v>
      </c>
      <c r="G38" s="360">
        <v>0</v>
      </c>
      <c r="H38" s="186"/>
      <c r="I38" s="187"/>
      <c r="J38" s="188"/>
      <c r="K38" s="188"/>
      <c r="L38" s="188"/>
    </row>
    <row r="39" spans="2:12" ht="16.5">
      <c r="B39" s="189"/>
      <c r="C39" s="217" t="s">
        <v>201</v>
      </c>
      <c r="D39" s="307">
        <v>0</v>
      </c>
      <c r="E39" s="307">
        <v>0</v>
      </c>
      <c r="F39" s="307">
        <v>0</v>
      </c>
      <c r="G39" s="360">
        <v>0</v>
      </c>
      <c r="H39" s="186"/>
      <c r="I39" s="187"/>
      <c r="J39" s="188"/>
      <c r="K39" s="188"/>
      <c r="L39" s="188"/>
    </row>
    <row r="40" spans="2:12" ht="16.5">
      <c r="B40" s="189"/>
      <c r="C40" s="217" t="s">
        <v>202</v>
      </c>
      <c r="D40" s="307">
        <v>0</v>
      </c>
      <c r="E40" s="307">
        <v>0</v>
      </c>
      <c r="F40" s="307">
        <v>0</v>
      </c>
      <c r="G40" s="360">
        <v>0</v>
      </c>
      <c r="H40" s="186"/>
      <c r="I40" s="187"/>
      <c r="J40" s="188"/>
      <c r="K40" s="188"/>
      <c r="L40" s="188"/>
    </row>
    <row r="41" spans="2:12" ht="15">
      <c r="B41" s="189"/>
      <c r="C41" s="195"/>
      <c r="D41" s="327"/>
      <c r="E41" s="325"/>
      <c r="F41" s="325"/>
      <c r="G41" s="361"/>
      <c r="H41" s="186"/>
      <c r="I41" s="187"/>
      <c r="J41" s="188"/>
      <c r="K41" s="188"/>
      <c r="L41" s="188"/>
    </row>
    <row r="42" spans="2:12" ht="15.75">
      <c r="B42" s="189"/>
      <c r="C42" s="220" t="s">
        <v>108</v>
      </c>
      <c r="D42" s="306">
        <f>+D43</f>
        <v>1159.0000000000146</v>
      </c>
      <c r="E42" s="306">
        <f>+E43</f>
        <v>-1526.0000000000146</v>
      </c>
      <c r="F42" s="306">
        <f>+F43</f>
        <v>-12589.999999999996</v>
      </c>
      <c r="G42" s="360">
        <f>+G43</f>
        <v>-4522.816199999702</v>
      </c>
      <c r="H42" s="186"/>
      <c r="I42" s="187"/>
      <c r="J42" s="188"/>
      <c r="K42" s="188"/>
      <c r="L42" s="188"/>
    </row>
    <row r="43" spans="2:12" ht="15">
      <c r="B43" s="189"/>
      <c r="C43" s="221" t="s">
        <v>203</v>
      </c>
      <c r="D43" s="306">
        <f>D46-(D10+D12+D30+D31+D33+D34+D36+D38)</f>
        <v>1159.0000000000146</v>
      </c>
      <c r="E43" s="306">
        <f>E46-(E10+E12+E30+E31+E33+E34+E36+E38)</f>
        <v>-1526.0000000000146</v>
      </c>
      <c r="F43" s="306">
        <f>F46-(F10+F12+F30+F31+F33+F34+F36+F38)</f>
        <v>-12589.999999999996</v>
      </c>
      <c r="G43" s="360">
        <f>G46-(G10+G12+G30+G31+G33+G34+G36+G38)</f>
        <v>-4522.816199999702</v>
      </c>
      <c r="H43" s="186"/>
      <c r="I43" s="187"/>
      <c r="J43" s="188"/>
      <c r="K43" s="188"/>
      <c r="L43" s="188"/>
    </row>
    <row r="44" spans="2:12" ht="15">
      <c r="B44" s="189"/>
      <c r="C44" s="217" t="s">
        <v>204</v>
      </c>
      <c r="D44" s="307">
        <v>0</v>
      </c>
      <c r="E44" s="307">
        <v>0</v>
      </c>
      <c r="F44" s="307">
        <v>0</v>
      </c>
      <c r="G44" s="360">
        <v>0</v>
      </c>
      <c r="H44" s="186"/>
      <c r="I44" s="187"/>
      <c r="J44" s="188"/>
      <c r="K44" s="188"/>
      <c r="L44" s="188"/>
    </row>
    <row r="45" spans="2:12" ht="15.75" thickBot="1">
      <c r="B45" s="189"/>
      <c r="C45" s="191"/>
      <c r="D45" s="328"/>
      <c r="E45" s="329"/>
      <c r="F45" s="329"/>
      <c r="G45" s="364"/>
      <c r="H45" s="237"/>
      <c r="I45" s="187"/>
      <c r="J45" s="188"/>
      <c r="K45" s="188"/>
      <c r="L45" s="188"/>
    </row>
    <row r="46" spans="2:12" ht="18.75" thickBot="1" thickTop="1">
      <c r="B46" s="189"/>
      <c r="C46" s="261" t="s">
        <v>126</v>
      </c>
      <c r="D46" s="387">
        <v>65121</v>
      </c>
      <c r="E46" s="387">
        <v>64098</v>
      </c>
      <c r="F46" s="387">
        <v>-35256</v>
      </c>
      <c r="G46" s="388">
        <v>-8504.000000000005</v>
      </c>
      <c r="H46" s="204"/>
      <c r="I46" s="187"/>
      <c r="J46" s="188"/>
      <c r="K46" s="188"/>
      <c r="L46" s="188"/>
    </row>
    <row r="47" spans="2:12" ht="17.25" thickBot="1" thickTop="1">
      <c r="B47" s="12"/>
      <c r="C47" s="205"/>
      <c r="D47" s="332"/>
      <c r="E47" s="332"/>
      <c r="F47" s="332"/>
      <c r="G47" s="332"/>
      <c r="H47" s="227"/>
      <c r="I47" s="94"/>
      <c r="J47" s="2"/>
      <c r="K47" s="2"/>
      <c r="L47" s="2"/>
    </row>
    <row r="48" spans="2:12" ht="17.25" thickBot="1" thickTop="1">
      <c r="B48" s="12"/>
      <c r="C48" s="228"/>
      <c r="D48" s="333"/>
      <c r="E48" s="334"/>
      <c r="F48" s="334"/>
      <c r="G48" s="334"/>
      <c r="H48" s="230"/>
      <c r="I48" s="94"/>
      <c r="J48" s="2"/>
      <c r="K48" s="2"/>
      <c r="L48" s="2"/>
    </row>
    <row r="49" spans="2:12" ht="17.25" thickBot="1" thickTop="1">
      <c r="B49" s="12"/>
      <c r="C49" s="262" t="s">
        <v>127</v>
      </c>
      <c r="D49" s="331">
        <v>37446</v>
      </c>
      <c r="E49" s="331">
        <v>123273</v>
      </c>
      <c r="F49" s="331">
        <v>89332</v>
      </c>
      <c r="G49" s="365">
        <v>83624</v>
      </c>
      <c r="H49" s="106"/>
      <c r="I49" s="94"/>
      <c r="J49" s="2"/>
      <c r="K49" s="2"/>
      <c r="L49" s="2"/>
    </row>
    <row r="50" spans="2:12" ht="17.25" thickTop="1">
      <c r="B50" s="12"/>
      <c r="C50" s="216" t="s">
        <v>211</v>
      </c>
      <c r="D50" s="307">
        <v>77281</v>
      </c>
      <c r="E50" s="307">
        <v>141379</v>
      </c>
      <c r="F50" s="307">
        <v>106123</v>
      </c>
      <c r="G50" s="360">
        <v>97619</v>
      </c>
      <c r="H50" s="100"/>
      <c r="I50" s="94"/>
      <c r="J50" s="2"/>
      <c r="K50" s="2"/>
      <c r="L50" s="2"/>
    </row>
    <row r="51" spans="2:12" ht="15">
      <c r="B51" s="12"/>
      <c r="C51" s="317" t="s">
        <v>212</v>
      </c>
      <c r="D51" s="307">
        <v>39835</v>
      </c>
      <c r="E51" s="307">
        <v>18106</v>
      </c>
      <c r="F51" s="307">
        <v>16791</v>
      </c>
      <c r="G51" s="360">
        <v>13995</v>
      </c>
      <c r="H51" s="231"/>
      <c r="I51" s="94"/>
      <c r="J51" s="2"/>
      <c r="K51" s="2"/>
      <c r="L51" s="2"/>
    </row>
    <row r="52" spans="2:12" ht="15.75" thickBot="1">
      <c r="B52" s="12"/>
      <c r="C52" s="191"/>
      <c r="D52" s="96"/>
      <c r="E52" s="96"/>
      <c r="F52" s="96"/>
      <c r="G52" s="96"/>
      <c r="H52" s="232"/>
      <c r="I52" s="94"/>
      <c r="J52" s="2"/>
      <c r="K52" s="2"/>
      <c r="L52" s="2"/>
    </row>
    <row r="53" spans="2:12" ht="20.25" thickBot="1" thickTop="1">
      <c r="B53" s="12"/>
      <c r="C53" s="222" t="s">
        <v>111</v>
      </c>
      <c r="D53" s="207"/>
      <c r="E53" s="207"/>
      <c r="F53" s="207"/>
      <c r="G53" s="207"/>
      <c r="H53" s="208"/>
      <c r="I53" s="94"/>
      <c r="J53" s="2"/>
      <c r="K53" s="5"/>
      <c r="L53" s="2"/>
    </row>
    <row r="54" spans="2:12" ht="18.75" thickTop="1">
      <c r="B54" s="12"/>
      <c r="C54" s="209"/>
      <c r="D54" s="210"/>
      <c r="E54" s="211"/>
      <c r="F54" s="211"/>
      <c r="G54" s="211"/>
      <c r="H54" s="211"/>
      <c r="I54" s="94"/>
      <c r="J54" s="2"/>
      <c r="K54" s="5"/>
      <c r="L54" s="2"/>
    </row>
    <row r="55" spans="2:12" ht="15.75">
      <c r="B55" s="12"/>
      <c r="C55" s="63" t="s">
        <v>213</v>
      </c>
      <c r="E55" s="1"/>
      <c r="F55" s="1"/>
      <c r="G55" s="5"/>
      <c r="H55" s="5" t="s">
        <v>184</v>
      </c>
      <c r="I55" s="94"/>
      <c r="J55" s="2"/>
      <c r="K55" s="5"/>
      <c r="L55" s="2"/>
    </row>
    <row r="56" spans="2:12" ht="15.75">
      <c r="B56" s="12"/>
      <c r="C56" s="108" t="s">
        <v>188</v>
      </c>
      <c r="E56" s="1"/>
      <c r="F56" s="1"/>
      <c r="H56" s="223" t="s">
        <v>186</v>
      </c>
      <c r="I56" s="94"/>
      <c r="J56" s="2"/>
      <c r="K56" s="5"/>
      <c r="L56" s="2"/>
    </row>
    <row r="57" spans="2:12" ht="15.75">
      <c r="B57" s="12"/>
      <c r="C57" s="108" t="s">
        <v>187</v>
      </c>
      <c r="E57" s="1"/>
      <c r="F57" s="1"/>
      <c r="H57" s="1"/>
      <c r="I57" s="94"/>
      <c r="J57" s="2"/>
      <c r="K57" s="5"/>
      <c r="L57" s="2"/>
    </row>
    <row r="58" spans="2:12" ht="16.5" thickBot="1">
      <c r="B58" s="128"/>
      <c r="C58" s="212"/>
      <c r="D58" s="233"/>
      <c r="E58" s="234"/>
      <c r="F58" s="234"/>
      <c r="G58" s="234"/>
      <c r="H58" s="234"/>
      <c r="I58" s="112"/>
      <c r="J58" s="2"/>
      <c r="K58" s="5"/>
      <c r="L58" s="2"/>
    </row>
    <row r="59" spans="2:12" ht="16.5" thickTop="1">
      <c r="B59" s="213"/>
      <c r="C59" s="108"/>
      <c r="D59" s="223"/>
      <c r="E59" s="223"/>
      <c r="F59" s="223"/>
      <c r="G59" s="223"/>
      <c r="H59" s="223"/>
      <c r="I59" s="5"/>
      <c r="J59" s="5"/>
      <c r="K59" s="5"/>
      <c r="L59" s="2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43"/>
  <sheetViews>
    <sheetView showGridLines="0" zoomScale="75" zoomScaleNormal="75" workbookViewId="0" topLeftCell="B16">
      <selection activeCell="H10" sqref="H10"/>
    </sheetView>
  </sheetViews>
  <sheetFormatPr defaultColWidth="8.88671875" defaultRowHeight="15"/>
  <cols>
    <col min="1" max="1" width="0" style="0" hidden="1" customWidth="1"/>
    <col min="2" max="2" width="11.21484375" style="0" customWidth="1"/>
    <col min="3" max="3" width="44.6640625" style="0" customWidth="1"/>
    <col min="5" max="7" width="12.4453125" style="0" bestFit="1" customWidth="1"/>
    <col min="8" max="8" width="10.21484375" style="0" bestFit="1" customWidth="1"/>
  </cols>
  <sheetData>
    <row r="1" spans="2:11" ht="15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18">
      <c r="B2" s="241" t="s">
        <v>140</v>
      </c>
      <c r="C2" s="2"/>
      <c r="D2" s="242"/>
      <c r="E2" s="2"/>
      <c r="F2" s="2"/>
      <c r="G2" s="2"/>
      <c r="H2" s="2"/>
      <c r="I2" s="2"/>
      <c r="J2" s="2"/>
      <c r="K2" s="2"/>
    </row>
    <row r="3" spans="2:11" ht="15.75" thickBo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16.5" thickTop="1">
      <c r="B4" s="7"/>
      <c r="C4" s="9"/>
      <c r="D4" s="9"/>
      <c r="E4" s="10"/>
      <c r="F4" s="10"/>
      <c r="G4" s="10"/>
      <c r="H4" s="10"/>
      <c r="I4" s="10"/>
      <c r="J4" s="11"/>
      <c r="K4" s="2"/>
    </row>
    <row r="5" spans="2:11" ht="18.75">
      <c r="B5" s="13"/>
      <c r="C5" s="165" t="s">
        <v>25</v>
      </c>
      <c r="D5" s="2"/>
      <c r="E5" s="15" t="s">
        <v>75</v>
      </c>
      <c r="F5" s="16"/>
      <c r="G5" s="17"/>
      <c r="H5" s="16"/>
      <c r="I5" s="18"/>
      <c r="J5" s="19"/>
      <c r="K5" s="2"/>
    </row>
    <row r="6" spans="2:11" ht="15.75">
      <c r="B6" s="13"/>
      <c r="C6" s="165" t="s">
        <v>26</v>
      </c>
      <c r="D6" s="243"/>
      <c r="E6" s="21">
        <v>2008</v>
      </c>
      <c r="F6" s="21">
        <v>2009</v>
      </c>
      <c r="G6" s="21">
        <v>2010</v>
      </c>
      <c r="H6" s="21">
        <v>2011</v>
      </c>
      <c r="I6" s="21">
        <v>2012</v>
      </c>
      <c r="J6" s="19"/>
      <c r="K6" s="2"/>
    </row>
    <row r="7" spans="2:11" ht="15.75">
      <c r="B7" s="13"/>
      <c r="C7" s="368" t="str">
        <f>+Fedőlap!$E$13</f>
        <v>Dátum: 2012.04.18.</v>
      </c>
      <c r="D7" s="244"/>
      <c r="E7" s="22" t="s">
        <v>45</v>
      </c>
      <c r="F7" s="22" t="s">
        <v>45</v>
      </c>
      <c r="G7" s="22" t="s">
        <v>45</v>
      </c>
      <c r="H7" s="22" t="s">
        <v>151</v>
      </c>
      <c r="I7" s="21" t="s">
        <v>46</v>
      </c>
      <c r="J7" s="19"/>
      <c r="K7" s="2"/>
    </row>
    <row r="8" spans="2:11" ht="16.5" thickBot="1">
      <c r="B8" s="245" t="s">
        <v>128</v>
      </c>
      <c r="C8" s="46"/>
      <c r="D8" s="52"/>
      <c r="E8" s="246"/>
      <c r="F8" s="246"/>
      <c r="G8" s="246"/>
      <c r="H8" s="246"/>
      <c r="I8" s="246"/>
      <c r="J8" s="19"/>
      <c r="K8" s="2"/>
    </row>
    <row r="9" spans="2:11" ht="15.75">
      <c r="B9" s="245" t="s">
        <v>129</v>
      </c>
      <c r="C9" s="39"/>
      <c r="D9" s="39"/>
      <c r="E9" s="26"/>
      <c r="F9" s="26"/>
      <c r="G9" s="26"/>
      <c r="H9" s="26"/>
      <c r="I9" s="26"/>
      <c r="J9" s="19"/>
      <c r="K9" s="2"/>
    </row>
    <row r="10" spans="2:11" ht="15.75">
      <c r="B10" s="247">
        <v>2</v>
      </c>
      <c r="C10" s="248" t="s">
        <v>130</v>
      </c>
      <c r="D10" s="248"/>
      <c r="E10" s="338">
        <v>254115</v>
      </c>
      <c r="F10" s="338">
        <v>352641</v>
      </c>
      <c r="G10" s="338">
        <v>362442</v>
      </c>
      <c r="H10" s="338">
        <v>341511</v>
      </c>
      <c r="I10" s="338" t="s">
        <v>247</v>
      </c>
      <c r="J10" s="19"/>
      <c r="K10" s="2"/>
    </row>
    <row r="11" spans="2:11" ht="16.5" thickBot="1">
      <c r="B11" s="247"/>
      <c r="C11" s="5"/>
      <c r="D11" s="5"/>
      <c r="E11" s="5"/>
      <c r="F11" s="5"/>
      <c r="G11" s="5"/>
      <c r="H11" s="5"/>
      <c r="I11" s="5"/>
      <c r="J11" s="19"/>
      <c r="K11" s="2"/>
    </row>
    <row r="12" spans="2:11" ht="15.75">
      <c r="B12" s="247"/>
      <c r="C12" s="26"/>
      <c r="D12" s="26"/>
      <c r="E12" s="39"/>
      <c r="F12" s="39"/>
      <c r="G12" s="39"/>
      <c r="H12" s="39"/>
      <c r="I12" s="39"/>
      <c r="J12" s="19"/>
      <c r="K12" s="2"/>
    </row>
    <row r="13" spans="2:11" ht="15.75">
      <c r="B13" s="247">
        <v>3</v>
      </c>
      <c r="C13" s="248" t="s">
        <v>131</v>
      </c>
      <c r="D13" s="248"/>
      <c r="E13" s="5"/>
      <c r="F13" s="5"/>
      <c r="G13" s="5"/>
      <c r="H13" s="5"/>
      <c r="I13" s="5"/>
      <c r="J13" s="19"/>
      <c r="K13" s="2"/>
    </row>
    <row r="14" spans="2:11" ht="15">
      <c r="B14" s="247"/>
      <c r="C14" s="2"/>
      <c r="D14" s="2"/>
      <c r="E14" s="2"/>
      <c r="F14" s="2"/>
      <c r="G14" s="2"/>
      <c r="H14" s="2"/>
      <c r="I14" s="2"/>
      <c r="J14" s="19"/>
      <c r="K14" s="2"/>
    </row>
    <row r="15" spans="2:11" ht="15">
      <c r="B15" s="247"/>
      <c r="C15" s="2"/>
      <c r="D15" s="2"/>
      <c r="E15" s="2"/>
      <c r="F15" s="2"/>
      <c r="G15" s="2"/>
      <c r="H15" s="2"/>
      <c r="I15" s="2"/>
      <c r="J15" s="19"/>
      <c r="K15" s="2"/>
    </row>
    <row r="16" spans="2:11" ht="15.75">
      <c r="B16" s="247"/>
      <c r="C16" s="134" t="s">
        <v>132</v>
      </c>
      <c r="D16" s="134"/>
      <c r="E16" s="338" t="s">
        <v>247</v>
      </c>
      <c r="F16" s="338" t="s">
        <v>247</v>
      </c>
      <c r="G16" s="338" t="s">
        <v>247</v>
      </c>
      <c r="H16" s="338" t="s">
        <v>247</v>
      </c>
      <c r="I16" s="338" t="s">
        <v>247</v>
      </c>
      <c r="J16" s="19"/>
      <c r="K16" s="2"/>
    </row>
    <row r="17" spans="2:11" ht="15">
      <c r="B17" s="247"/>
      <c r="C17" s="2"/>
      <c r="D17" s="2"/>
      <c r="E17" s="2"/>
      <c r="F17" s="2"/>
      <c r="G17" s="2"/>
      <c r="H17" s="2"/>
      <c r="I17" s="2"/>
      <c r="J17" s="19"/>
      <c r="K17" s="2"/>
    </row>
    <row r="18" spans="2:11" ht="15.75">
      <c r="B18" s="247"/>
      <c r="C18" s="134" t="s">
        <v>133</v>
      </c>
      <c r="D18" s="134"/>
      <c r="E18" s="249"/>
      <c r="F18" s="249"/>
      <c r="G18" s="249"/>
      <c r="H18" s="249"/>
      <c r="I18" s="249"/>
      <c r="J18" s="19"/>
      <c r="K18" s="2"/>
    </row>
    <row r="19" spans="2:11" ht="15.75">
      <c r="B19" s="247"/>
      <c r="C19" s="134"/>
      <c r="D19" s="134"/>
      <c r="E19" s="249"/>
      <c r="F19" s="249"/>
      <c r="G19" s="249"/>
      <c r="H19" s="249"/>
      <c r="I19" s="249"/>
      <c r="J19" s="19"/>
      <c r="K19" s="2"/>
    </row>
    <row r="20" spans="2:11" ht="15.75">
      <c r="B20" s="247"/>
      <c r="C20" s="134"/>
      <c r="D20" s="134"/>
      <c r="E20" s="249"/>
      <c r="F20" s="249"/>
      <c r="G20" s="249"/>
      <c r="H20" s="249"/>
      <c r="I20" s="249"/>
      <c r="J20" s="19"/>
      <c r="K20" s="2"/>
    </row>
    <row r="21" spans="2:11" ht="15.75">
      <c r="B21" s="247"/>
      <c r="C21" s="134"/>
      <c r="D21" s="134"/>
      <c r="E21" s="249"/>
      <c r="F21" s="249"/>
      <c r="G21" s="249"/>
      <c r="H21" s="249"/>
      <c r="I21" s="249"/>
      <c r="J21" s="19"/>
      <c r="K21" s="2"/>
    </row>
    <row r="22" spans="2:11" ht="15.75">
      <c r="B22" s="247"/>
      <c r="C22" s="5"/>
      <c r="D22" s="5"/>
      <c r="E22" s="249"/>
      <c r="F22" s="249"/>
      <c r="G22" s="249"/>
      <c r="H22" s="249"/>
      <c r="I22" s="249"/>
      <c r="J22" s="19"/>
      <c r="K22" s="2"/>
    </row>
    <row r="23" spans="2:11" ht="15.75">
      <c r="B23" s="247"/>
      <c r="C23" s="5"/>
      <c r="D23" s="5"/>
      <c r="E23" s="249"/>
      <c r="F23" s="249"/>
      <c r="G23" s="249"/>
      <c r="H23" s="249"/>
      <c r="I23" s="249"/>
      <c r="J23" s="19"/>
      <c r="K23" s="2"/>
    </row>
    <row r="24" spans="2:11" ht="15.75">
      <c r="B24" s="247"/>
      <c r="C24" s="5"/>
      <c r="D24" s="5"/>
      <c r="E24" s="249"/>
      <c r="F24" s="249"/>
      <c r="G24" s="249"/>
      <c r="H24" s="249"/>
      <c r="I24" s="249"/>
      <c r="J24" s="19"/>
      <c r="K24" s="2"/>
    </row>
    <row r="25" spans="2:11" ht="16.5" thickBot="1">
      <c r="B25" s="247"/>
      <c r="C25" s="2"/>
      <c r="D25" s="2"/>
      <c r="E25" s="250"/>
      <c r="F25" s="250"/>
      <c r="G25" s="250"/>
      <c r="H25" s="250"/>
      <c r="I25" s="250"/>
      <c r="J25" s="19"/>
      <c r="K25" s="2"/>
    </row>
    <row r="26" spans="2:11" ht="15.75">
      <c r="B26" s="247"/>
      <c r="C26" s="26"/>
      <c r="D26" s="26"/>
      <c r="E26" s="39"/>
      <c r="F26" s="39"/>
      <c r="G26" s="39"/>
      <c r="H26" s="39"/>
      <c r="I26" s="39"/>
      <c r="J26" s="19"/>
      <c r="K26" s="2"/>
    </row>
    <row r="27" spans="2:11" ht="15.75">
      <c r="B27" s="247">
        <v>4</v>
      </c>
      <c r="C27" s="248" t="s">
        <v>134</v>
      </c>
      <c r="D27" s="248"/>
      <c r="E27" s="2"/>
      <c r="F27" s="2"/>
      <c r="G27" s="2"/>
      <c r="H27" s="2"/>
      <c r="I27" s="2"/>
      <c r="J27" s="19"/>
      <c r="K27" s="2"/>
    </row>
    <row r="28" spans="2:11" ht="15.75">
      <c r="B28" s="251"/>
      <c r="C28" s="248" t="s">
        <v>135</v>
      </c>
      <c r="D28" s="248"/>
      <c r="E28" s="2"/>
      <c r="F28" s="2"/>
      <c r="G28" s="2"/>
      <c r="H28" s="2"/>
      <c r="I28" s="2"/>
      <c r="J28" s="19"/>
      <c r="K28" s="2"/>
    </row>
    <row r="29" spans="2:11" ht="15.75">
      <c r="B29" s="252"/>
      <c r="C29" s="5" t="s">
        <v>136</v>
      </c>
      <c r="D29" s="2"/>
      <c r="E29" s="249"/>
      <c r="F29" s="249"/>
      <c r="G29" s="249"/>
      <c r="H29" s="249"/>
      <c r="I29" s="249"/>
      <c r="J29" s="19"/>
      <c r="K29" s="2"/>
    </row>
    <row r="30" spans="2:11" ht="15">
      <c r="B30" s="252"/>
      <c r="C30" s="2"/>
      <c r="D30" s="2"/>
      <c r="E30" s="249"/>
      <c r="F30" s="249"/>
      <c r="G30" s="249"/>
      <c r="H30" s="249"/>
      <c r="I30" s="249"/>
      <c r="J30" s="19"/>
      <c r="K30" s="2"/>
    </row>
    <row r="31" spans="2:11" ht="15">
      <c r="B31" s="252"/>
      <c r="C31" s="2"/>
      <c r="D31" s="2"/>
      <c r="E31" s="249"/>
      <c r="F31" s="249"/>
      <c r="G31" s="249"/>
      <c r="H31" s="249"/>
      <c r="I31" s="249"/>
      <c r="J31" s="19"/>
      <c r="K31" s="2"/>
    </row>
    <row r="32" spans="2:11" ht="15">
      <c r="B32" s="252"/>
      <c r="C32" s="2"/>
      <c r="D32" s="2"/>
      <c r="E32" s="249"/>
      <c r="F32" s="249"/>
      <c r="G32" s="249"/>
      <c r="H32" s="249"/>
      <c r="I32" s="249"/>
      <c r="J32" s="19"/>
      <c r="K32" s="2"/>
    </row>
    <row r="33" spans="2:11" ht="15.75">
      <c r="B33" s="252"/>
      <c r="C33" s="5" t="s">
        <v>137</v>
      </c>
      <c r="D33" s="5"/>
      <c r="E33" s="249"/>
      <c r="F33" s="249"/>
      <c r="G33" s="249"/>
      <c r="H33" s="249"/>
      <c r="I33" s="249"/>
      <c r="J33" s="19"/>
      <c r="K33" s="2"/>
    </row>
    <row r="34" spans="2:11" ht="15">
      <c r="B34" s="251"/>
      <c r="C34" s="2"/>
      <c r="D34" s="2"/>
      <c r="E34" s="249"/>
      <c r="F34" s="249"/>
      <c r="G34" s="249"/>
      <c r="H34" s="249"/>
      <c r="I34" s="249"/>
      <c r="J34" s="19"/>
      <c r="K34" s="2"/>
    </row>
    <row r="35" spans="2:11" ht="15.75">
      <c r="B35" s="251"/>
      <c r="C35" s="248"/>
      <c r="D35" s="248"/>
      <c r="E35" s="249"/>
      <c r="F35" s="249"/>
      <c r="G35" s="249"/>
      <c r="H35" s="249"/>
      <c r="I35" s="249"/>
      <c r="J35" s="19"/>
      <c r="K35" s="2"/>
    </row>
    <row r="36" spans="2:11" ht="15.75" thickBot="1">
      <c r="B36" s="252"/>
      <c r="C36" s="253"/>
      <c r="D36" s="253"/>
      <c r="E36" s="254"/>
      <c r="F36" s="254"/>
      <c r="G36" s="254"/>
      <c r="H36" s="254"/>
      <c r="I36" s="254"/>
      <c r="J36" s="19"/>
      <c r="K36" s="2"/>
    </row>
    <row r="37" spans="2:11" ht="15.75">
      <c r="B37" s="251"/>
      <c r="C37" s="5"/>
      <c r="D37" s="5"/>
      <c r="E37" s="2"/>
      <c r="F37" s="2"/>
      <c r="G37" s="2"/>
      <c r="H37" s="2"/>
      <c r="I37" s="2"/>
      <c r="J37" s="19"/>
      <c r="K37" s="2"/>
    </row>
    <row r="38" spans="2:11" ht="18.75">
      <c r="B38" s="247">
        <v>10</v>
      </c>
      <c r="C38" s="248" t="s">
        <v>138</v>
      </c>
      <c r="D38" s="5"/>
      <c r="E38" s="338">
        <v>24843806</v>
      </c>
      <c r="F38" s="338">
        <v>24489576</v>
      </c>
      <c r="G38" s="338">
        <v>25446126</v>
      </c>
      <c r="H38" s="338" t="s">
        <v>247</v>
      </c>
      <c r="I38" s="338" t="s">
        <v>247</v>
      </c>
      <c r="J38" s="19"/>
      <c r="K38" s="2"/>
    </row>
    <row r="39" spans="2:11" ht="15">
      <c r="B39" s="62" t="s">
        <v>18</v>
      </c>
      <c r="C39" s="2"/>
      <c r="D39" s="2"/>
      <c r="E39" s="2"/>
      <c r="F39" s="2"/>
      <c r="G39" s="2"/>
      <c r="H39" s="2"/>
      <c r="I39" s="2"/>
      <c r="J39" s="19"/>
      <c r="K39" s="2"/>
    </row>
    <row r="40" spans="2:11" ht="15">
      <c r="B40" s="62"/>
      <c r="C40" s="64" t="s">
        <v>152</v>
      </c>
      <c r="D40" s="2"/>
      <c r="E40" s="2"/>
      <c r="F40" s="2"/>
      <c r="G40" s="2"/>
      <c r="H40" s="2"/>
      <c r="I40" s="2"/>
      <c r="J40" s="19"/>
      <c r="K40" s="2"/>
    </row>
    <row r="41" spans="2:11" ht="15.75">
      <c r="B41" s="251"/>
      <c r="C41" s="65" t="s">
        <v>139</v>
      </c>
      <c r="D41" s="5"/>
      <c r="E41" s="2"/>
      <c r="F41" s="2"/>
      <c r="G41" s="2"/>
      <c r="H41" s="2"/>
      <c r="I41" s="2"/>
      <c r="J41" s="19"/>
      <c r="K41" s="2"/>
    </row>
    <row r="42" spans="2:11" ht="16.5" thickBot="1">
      <c r="B42" s="255"/>
      <c r="C42" s="68"/>
      <c r="D42" s="68"/>
      <c r="E42" s="69"/>
      <c r="F42" s="69"/>
      <c r="G42" s="69"/>
      <c r="H42" s="69"/>
      <c r="I42" s="69"/>
      <c r="J42" s="70"/>
      <c r="K42" s="2"/>
    </row>
    <row r="43" spans="2:11" ht="16.5" thickTop="1">
      <c r="B43" s="5"/>
      <c r="C43" s="5"/>
      <c r="D43" s="5"/>
      <c r="E43" s="2"/>
      <c r="F43" s="2"/>
      <c r="G43" s="2"/>
      <c r="H43" s="2"/>
      <c r="I43" s="2"/>
      <c r="J43" s="2"/>
      <c r="K43" s="2"/>
    </row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="70" zoomScaleNormal="70" zoomScaleSheetLayoutView="70" workbookViewId="0" topLeftCell="B1">
      <selection activeCell="I18" sqref="I18"/>
    </sheetView>
  </sheetViews>
  <sheetFormatPr defaultColWidth="8.88671875" defaultRowHeight="15"/>
  <cols>
    <col min="1" max="1" width="0" style="0" hidden="1" customWidth="1"/>
    <col min="3" max="3" width="49.77734375" style="0" customWidth="1"/>
    <col min="4" max="4" width="16.10546875" style="0" customWidth="1"/>
    <col min="5" max="5" width="10.4453125" style="0" customWidth="1"/>
    <col min="6" max="7" width="10.3359375" style="0" customWidth="1"/>
    <col min="8" max="9" width="10.88671875" style="0" bestFit="1" customWidth="1"/>
  </cols>
  <sheetData>
    <row r="1" spans="3:10" ht="18">
      <c r="C1" s="256" t="s">
        <v>150</v>
      </c>
      <c r="D1" s="3"/>
      <c r="E1" s="2"/>
      <c r="F1" s="2"/>
      <c r="G1" s="2"/>
      <c r="H1" s="2"/>
      <c r="I1" s="2"/>
      <c r="J1" s="4"/>
    </row>
    <row r="2" spans="2:10" ht="16.5" thickBot="1">
      <c r="B2" s="5"/>
      <c r="C2" s="6"/>
      <c r="D2" s="5"/>
      <c r="E2" s="2"/>
      <c r="F2" s="2"/>
      <c r="G2" s="2"/>
      <c r="H2" s="2"/>
      <c r="I2" s="2"/>
      <c r="J2" s="2"/>
    </row>
    <row r="3" spans="2:10" ht="16.5" thickTop="1">
      <c r="B3" s="7"/>
      <c r="C3" s="8"/>
      <c r="D3" s="9"/>
      <c r="E3" s="10"/>
      <c r="F3" s="10"/>
      <c r="G3" s="10"/>
      <c r="H3" s="10"/>
      <c r="I3" s="10"/>
      <c r="J3" s="11"/>
    </row>
    <row r="4" spans="2:10" ht="18.75">
      <c r="B4" s="13"/>
      <c r="C4" s="165" t="s">
        <v>25</v>
      </c>
      <c r="D4" s="14"/>
      <c r="E4" s="15" t="s">
        <v>75</v>
      </c>
      <c r="F4" s="16"/>
      <c r="G4" s="17"/>
      <c r="H4" s="16"/>
      <c r="I4" s="18"/>
      <c r="J4" s="19"/>
    </row>
    <row r="5" spans="2:10" ht="15.75">
      <c r="B5" s="13"/>
      <c r="C5" s="165" t="s">
        <v>26</v>
      </c>
      <c r="D5" s="20" t="s">
        <v>0</v>
      </c>
      <c r="E5" s="21">
        <v>2008</v>
      </c>
      <c r="F5" s="21">
        <v>2009</v>
      </c>
      <c r="G5" s="21">
        <v>2010</v>
      </c>
      <c r="H5" s="21">
        <v>2011</v>
      </c>
      <c r="I5" s="21">
        <v>2012</v>
      </c>
      <c r="J5" s="19"/>
    </row>
    <row r="6" spans="2:10" ht="15.75">
      <c r="B6" s="13"/>
      <c r="C6" s="368" t="str">
        <f>+Fedőlap!$E$13</f>
        <v>Dátum: 2012.04.18.</v>
      </c>
      <c r="D6" s="20" t="s">
        <v>44</v>
      </c>
      <c r="E6" s="356"/>
      <c r="F6" s="356"/>
      <c r="G6" s="356"/>
      <c r="H6" s="356"/>
      <c r="I6" s="356"/>
      <c r="J6" s="19"/>
    </row>
    <row r="7" spans="2:10" ht="16.5" thickBot="1">
      <c r="B7" s="13"/>
      <c r="C7" s="23"/>
      <c r="D7" s="24"/>
      <c r="E7" s="399"/>
      <c r="F7" s="399"/>
      <c r="G7" s="399"/>
      <c r="H7" s="399"/>
      <c r="I7" s="400"/>
      <c r="J7" s="19"/>
    </row>
    <row r="8" spans="2:10" ht="15.75">
      <c r="B8" s="13"/>
      <c r="C8" s="25"/>
      <c r="D8" s="39"/>
      <c r="E8" s="396" t="s">
        <v>45</v>
      </c>
      <c r="F8" s="397" t="s">
        <v>45</v>
      </c>
      <c r="G8" s="397" t="s">
        <v>45</v>
      </c>
      <c r="H8" s="397" t="s">
        <v>151</v>
      </c>
      <c r="I8" s="398" t="s">
        <v>46</v>
      </c>
      <c r="J8" s="19"/>
    </row>
    <row r="9" spans="2:10" ht="16.5" thickBot="1">
      <c r="B9" s="13"/>
      <c r="C9" s="166" t="s">
        <v>27</v>
      </c>
      <c r="D9" s="28" t="s">
        <v>1</v>
      </c>
      <c r="E9" s="14"/>
      <c r="F9" s="29"/>
      <c r="G9" s="29"/>
      <c r="H9" s="29"/>
      <c r="I9" s="30"/>
      <c r="J9" s="19"/>
    </row>
    <row r="10" spans="2:10" ht="17.25" thickBot="1" thickTop="1">
      <c r="B10" s="13"/>
      <c r="C10" s="167" t="s">
        <v>28</v>
      </c>
      <c r="D10" s="31" t="s">
        <v>2</v>
      </c>
      <c r="E10" s="405">
        <f>+E11+E13+E14</f>
        <v>-987340</v>
      </c>
      <c r="F10" s="406">
        <f>+F11+F13+F14</f>
        <v>-1170682</v>
      </c>
      <c r="G10" s="406">
        <f>+G11+G13+G14</f>
        <v>-1125215</v>
      </c>
      <c r="H10" s="406">
        <f>+H11+H13+H14</f>
        <v>1204613.9431825648</v>
      </c>
      <c r="I10" s="407">
        <f>+I11+I13+I14</f>
        <v>-734150.1233099903</v>
      </c>
      <c r="J10" s="19"/>
    </row>
    <row r="11" spans="2:10" ht="16.5" thickTop="1">
      <c r="B11" s="13"/>
      <c r="C11" s="167" t="s">
        <v>29</v>
      </c>
      <c r="D11" s="28" t="s">
        <v>3</v>
      </c>
      <c r="E11" s="32">
        <f>'2A Tábla'!D62</f>
        <v>-925189</v>
      </c>
      <c r="F11" s="32">
        <f>'2A Tábla'!E62</f>
        <v>-962328</v>
      </c>
      <c r="G11" s="32">
        <f>'2A Tábla'!F62</f>
        <v>-934218</v>
      </c>
      <c r="H11" s="32">
        <f>'2A Tábla'!G62</f>
        <v>957317.9345013142</v>
      </c>
      <c r="I11" s="32">
        <f>'2A Tábla'!H62</f>
        <v>-683340.642184991</v>
      </c>
      <c r="J11" s="19"/>
    </row>
    <row r="12" spans="2:10" ht="15.75">
      <c r="B12" s="13"/>
      <c r="C12" s="167" t="s">
        <v>30</v>
      </c>
      <c r="D12" s="28" t="s">
        <v>4</v>
      </c>
      <c r="E12" s="33" t="s">
        <v>5</v>
      </c>
      <c r="F12" s="33" t="s">
        <v>5</v>
      </c>
      <c r="G12" s="33" t="s">
        <v>5</v>
      </c>
      <c r="H12" s="33" t="s">
        <v>5</v>
      </c>
      <c r="I12" s="33" t="s">
        <v>5</v>
      </c>
      <c r="J12" s="19"/>
    </row>
    <row r="13" spans="2:10" ht="15.75">
      <c r="B13" s="13"/>
      <c r="C13" s="167" t="s">
        <v>31</v>
      </c>
      <c r="D13" s="28" t="s">
        <v>6</v>
      </c>
      <c r="E13" s="32">
        <f>'2C Tábla'!D43</f>
        <v>18345</v>
      </c>
      <c r="F13" s="32">
        <f>'2C Tábla'!E43</f>
        <v>-99150</v>
      </c>
      <c r="G13" s="32">
        <f>'2C Tábla'!F43</f>
        <v>-225489</v>
      </c>
      <c r="H13" s="32">
        <f>'2C Tábla'!G43</f>
        <v>212583.82488125036</v>
      </c>
      <c r="I13" s="32">
        <f>'2C Tábla'!H43</f>
        <v>-84837.634125</v>
      </c>
      <c r="J13" s="19"/>
    </row>
    <row r="14" spans="2:10" ht="15.75">
      <c r="B14" s="13"/>
      <c r="C14" s="167" t="s">
        <v>32</v>
      </c>
      <c r="D14" s="28" t="s">
        <v>7</v>
      </c>
      <c r="E14" s="32">
        <f>'2D Tábla'!D43</f>
        <v>-80496</v>
      </c>
      <c r="F14" s="32">
        <f>'2D Tábla'!E43</f>
        <v>-109204</v>
      </c>
      <c r="G14" s="32">
        <f>'2D Tábla'!F43</f>
        <v>34492</v>
      </c>
      <c r="H14" s="32">
        <f>'2D Tábla'!G43</f>
        <v>34712.183800000304</v>
      </c>
      <c r="I14" s="32">
        <f>'2D Tábla'!H43</f>
        <v>34028.15300000075</v>
      </c>
      <c r="J14" s="19"/>
    </row>
    <row r="15" spans="2:10" ht="16.5" thickBot="1">
      <c r="B15" s="13"/>
      <c r="C15" s="34"/>
      <c r="D15" s="35"/>
      <c r="E15" s="401"/>
      <c r="F15" s="402"/>
      <c r="G15" s="402"/>
      <c r="H15" s="402"/>
      <c r="I15" s="403"/>
      <c r="J15" s="19"/>
    </row>
    <row r="16" spans="2:10" ht="15.75">
      <c r="B16" s="13"/>
      <c r="C16" s="37"/>
      <c r="D16" s="26"/>
      <c r="E16" s="396" t="s">
        <v>45</v>
      </c>
      <c r="F16" s="397" t="s">
        <v>45</v>
      </c>
      <c r="G16" s="397" t="s">
        <v>45</v>
      </c>
      <c r="H16" s="397" t="s">
        <v>151</v>
      </c>
      <c r="I16" s="398" t="s">
        <v>46</v>
      </c>
      <c r="J16" s="19"/>
    </row>
    <row r="17" spans="2:10" ht="16.5" thickBot="1">
      <c r="B17" s="13"/>
      <c r="C17" s="166" t="s">
        <v>33</v>
      </c>
      <c r="D17" s="41"/>
      <c r="E17" s="14"/>
      <c r="F17" s="29"/>
      <c r="G17" s="29"/>
      <c r="H17" s="29"/>
      <c r="I17" s="42"/>
      <c r="J17" s="19"/>
    </row>
    <row r="18" spans="2:10" ht="17.25" thickBot="1" thickTop="1">
      <c r="B18" s="13"/>
      <c r="C18" s="166" t="s">
        <v>34</v>
      </c>
      <c r="D18" s="43"/>
      <c r="E18" s="405">
        <v>19374151</v>
      </c>
      <c r="F18" s="406">
        <v>20449703</v>
      </c>
      <c r="G18" s="406">
        <v>21777341</v>
      </c>
      <c r="H18" s="406">
        <v>22691955</v>
      </c>
      <c r="I18" s="407">
        <v>22916246.77144216</v>
      </c>
      <c r="J18" s="19"/>
    </row>
    <row r="19" spans="2:10" ht="16.5" thickTop="1">
      <c r="B19" s="13"/>
      <c r="C19" s="168" t="s">
        <v>92</v>
      </c>
      <c r="D19" s="44"/>
      <c r="E19" s="292"/>
      <c r="F19" s="250"/>
      <c r="G19" s="250"/>
      <c r="H19" s="250"/>
      <c r="I19" s="48"/>
      <c r="J19" s="19"/>
    </row>
    <row r="20" spans="2:10" ht="15.75">
      <c r="B20" s="13"/>
      <c r="C20" s="167" t="s">
        <v>164</v>
      </c>
      <c r="D20" s="28" t="s">
        <v>8</v>
      </c>
      <c r="E20" s="293">
        <v>9935</v>
      </c>
      <c r="F20" s="293">
        <v>14125</v>
      </c>
      <c r="G20" s="293">
        <v>17704</v>
      </c>
      <c r="H20" s="293">
        <v>20779</v>
      </c>
      <c r="I20" s="47"/>
      <c r="J20" s="19"/>
    </row>
    <row r="21" spans="2:10" ht="15.75">
      <c r="B21" s="13"/>
      <c r="C21" s="167" t="s">
        <v>35</v>
      </c>
      <c r="D21" s="31" t="s">
        <v>9</v>
      </c>
      <c r="E21" s="293">
        <v>15835222</v>
      </c>
      <c r="F21" s="293">
        <v>15133886</v>
      </c>
      <c r="G21" s="293">
        <v>15826975</v>
      </c>
      <c r="H21" s="293">
        <v>16339021.999999998</v>
      </c>
      <c r="I21" s="48"/>
      <c r="J21" s="19"/>
    </row>
    <row r="22" spans="2:10" ht="15.75">
      <c r="B22" s="13"/>
      <c r="C22" s="169" t="s">
        <v>36</v>
      </c>
      <c r="D22" s="28" t="s">
        <v>10</v>
      </c>
      <c r="E22" s="293">
        <v>1958958</v>
      </c>
      <c r="F22" s="293">
        <v>2038567</v>
      </c>
      <c r="G22" s="293">
        <v>1903064</v>
      </c>
      <c r="H22" s="293">
        <v>1825438</v>
      </c>
      <c r="I22" s="47"/>
      <c r="J22" s="19"/>
    </row>
    <row r="23" spans="2:10" ht="15.75">
      <c r="B23" s="13"/>
      <c r="C23" s="169" t="s">
        <v>37</v>
      </c>
      <c r="D23" s="28" t="s">
        <v>11</v>
      </c>
      <c r="E23" s="293">
        <v>13876264</v>
      </c>
      <c r="F23" s="293">
        <v>13095319</v>
      </c>
      <c r="G23" s="293">
        <v>13923911</v>
      </c>
      <c r="H23" s="293">
        <v>14513583.999999998</v>
      </c>
      <c r="I23" s="47"/>
      <c r="J23" s="19"/>
    </row>
    <row r="24" spans="2:10" ht="15.75">
      <c r="B24" s="13"/>
      <c r="C24" s="167" t="s">
        <v>38</v>
      </c>
      <c r="D24" s="28" t="s">
        <v>12</v>
      </c>
      <c r="E24" s="293">
        <v>3528994</v>
      </c>
      <c r="F24" s="293">
        <v>5301692</v>
      </c>
      <c r="G24" s="293">
        <v>5932662.000000001</v>
      </c>
      <c r="H24" s="293">
        <v>6332154.000000001</v>
      </c>
      <c r="I24" s="48"/>
      <c r="J24" s="19"/>
    </row>
    <row r="25" spans="2:10" ht="15.75">
      <c r="B25" s="13"/>
      <c r="C25" s="169" t="s">
        <v>36</v>
      </c>
      <c r="D25" s="31" t="s">
        <v>13</v>
      </c>
      <c r="E25" s="293">
        <v>82638</v>
      </c>
      <c r="F25" s="293">
        <v>101911</v>
      </c>
      <c r="G25" s="293">
        <v>185646</v>
      </c>
      <c r="H25" s="293">
        <v>151995</v>
      </c>
      <c r="I25" s="47"/>
      <c r="J25" s="19"/>
    </row>
    <row r="26" spans="2:10" ht="15.75">
      <c r="B26" s="13"/>
      <c r="C26" s="169" t="s">
        <v>37</v>
      </c>
      <c r="D26" s="31" t="s">
        <v>14</v>
      </c>
      <c r="E26" s="293">
        <v>3446356</v>
      </c>
      <c r="F26" s="293">
        <v>5199781</v>
      </c>
      <c r="G26" s="293">
        <v>5747016.000000001</v>
      </c>
      <c r="H26" s="293">
        <v>6180159.000000001</v>
      </c>
      <c r="I26" s="47"/>
      <c r="J26" s="19"/>
    </row>
    <row r="27" spans="2:10" ht="16.5" thickBot="1">
      <c r="B27" s="13"/>
      <c r="C27" s="49"/>
      <c r="D27" s="50"/>
      <c r="E27" s="51"/>
      <c r="F27" s="36"/>
      <c r="G27" s="36"/>
      <c r="H27" s="36"/>
      <c r="I27" s="335"/>
      <c r="J27" s="19"/>
    </row>
    <row r="28" spans="2:10" ht="15.75">
      <c r="B28" s="13"/>
      <c r="C28" s="53"/>
      <c r="D28" s="54"/>
      <c r="E28" s="38"/>
      <c r="F28" s="39"/>
      <c r="G28" s="39"/>
      <c r="H28" s="39"/>
      <c r="I28" s="336"/>
      <c r="J28" s="19"/>
    </row>
    <row r="29" spans="2:10" ht="15.75">
      <c r="B29" s="13"/>
      <c r="C29" s="166" t="s">
        <v>39</v>
      </c>
      <c r="D29" s="41"/>
      <c r="E29" s="45"/>
      <c r="F29" s="46"/>
      <c r="G29" s="46"/>
      <c r="H29" s="46"/>
      <c r="I29" s="337"/>
      <c r="J29" s="19"/>
    </row>
    <row r="30" spans="2:10" ht="15.75">
      <c r="B30" s="55"/>
      <c r="C30" s="166" t="s">
        <v>40</v>
      </c>
      <c r="D30" s="28" t="s">
        <v>15</v>
      </c>
      <c r="E30" s="56">
        <v>770025</v>
      </c>
      <c r="F30" s="56">
        <v>802220</v>
      </c>
      <c r="G30" s="56">
        <v>897120</v>
      </c>
      <c r="H30" s="56">
        <v>815990.4654777499</v>
      </c>
      <c r="I30" s="56">
        <v>1255900</v>
      </c>
      <c r="J30" s="19"/>
    </row>
    <row r="31" spans="2:10" ht="15.75">
      <c r="B31" s="55"/>
      <c r="C31" s="166" t="s">
        <v>41</v>
      </c>
      <c r="D31" s="28" t="s">
        <v>16</v>
      </c>
      <c r="E31" s="56">
        <v>1107891</v>
      </c>
      <c r="F31" s="56">
        <v>1202971</v>
      </c>
      <c r="G31" s="56">
        <v>1090565</v>
      </c>
      <c r="H31" s="56">
        <v>1145023.44270575</v>
      </c>
      <c r="I31" s="56">
        <v>1191615.487456156</v>
      </c>
      <c r="J31" s="19"/>
    </row>
    <row r="32" spans="2:10" ht="15.75">
      <c r="B32" s="57"/>
      <c r="C32" s="170" t="s">
        <v>42</v>
      </c>
      <c r="D32" s="58" t="s">
        <v>47</v>
      </c>
      <c r="E32" s="56">
        <v>1097855</v>
      </c>
      <c r="F32" s="56">
        <v>1182228</v>
      </c>
      <c r="G32" s="56">
        <v>1111433</v>
      </c>
      <c r="H32" s="56">
        <v>1169548.44270575</v>
      </c>
      <c r="I32" s="56">
        <v>1217938.384721156</v>
      </c>
      <c r="J32" s="59"/>
    </row>
    <row r="33" spans="2:10" ht="16.5" thickBot="1">
      <c r="B33" s="55"/>
      <c r="C33" s="60"/>
      <c r="D33" s="61"/>
      <c r="E33" s="340"/>
      <c r="F33" s="341"/>
      <c r="G33" s="341"/>
      <c r="H33" s="341"/>
      <c r="I33" s="342"/>
      <c r="J33" s="19"/>
    </row>
    <row r="34" spans="2:10" ht="16.5" thickBot="1">
      <c r="B34" s="55"/>
      <c r="C34" s="25"/>
      <c r="D34" s="40"/>
      <c r="E34" s="343"/>
      <c r="F34" s="344"/>
      <c r="G34" s="344"/>
      <c r="H34" s="344"/>
      <c r="I34" s="345"/>
      <c r="J34" s="19"/>
    </row>
    <row r="35" spans="2:10" ht="17.25" thickBot="1" thickTop="1">
      <c r="B35" s="55"/>
      <c r="C35" s="27" t="s">
        <v>43</v>
      </c>
      <c r="D35" s="28" t="s">
        <v>17</v>
      </c>
      <c r="E35" s="294">
        <v>26545649</v>
      </c>
      <c r="F35" s="294">
        <v>25622866</v>
      </c>
      <c r="G35" s="294">
        <v>26747662</v>
      </c>
      <c r="H35" s="294">
        <v>28154305</v>
      </c>
      <c r="I35" s="404">
        <v>29366000</v>
      </c>
      <c r="J35" s="19"/>
    </row>
    <row r="36" spans="2:10" ht="16.5" thickTop="1">
      <c r="B36" s="62"/>
      <c r="C36" s="63"/>
      <c r="D36" s="5"/>
      <c r="E36" s="2"/>
      <c r="F36" s="2"/>
      <c r="G36" s="2"/>
      <c r="H36" s="2"/>
      <c r="I36" s="2"/>
      <c r="J36" s="19"/>
    </row>
    <row r="37" spans="2:10" ht="15.75">
      <c r="B37" s="55"/>
      <c r="C37" s="64" t="s">
        <v>152</v>
      </c>
      <c r="D37" s="65"/>
      <c r="E37" s="2"/>
      <c r="F37" s="2"/>
      <c r="G37" s="2"/>
      <c r="H37" s="2"/>
      <c r="I37" s="2"/>
      <c r="J37" s="19"/>
    </row>
    <row r="38" spans="2:10" ht="16.5" thickBot="1">
      <c r="B38" s="66"/>
      <c r="C38" s="67"/>
      <c r="D38" s="68"/>
      <c r="E38" s="69"/>
      <c r="F38" s="69"/>
      <c r="G38" s="69"/>
      <c r="H38" s="69"/>
      <c r="I38" s="69"/>
      <c r="J38" s="70"/>
    </row>
    <row r="39" spans="2:10" ht="15.75" thickTop="1">
      <c r="B39" s="2"/>
      <c r="C39" s="23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ht="13.5" customHeight="1"/>
    <row r="47" ht="13.5" customHeight="1"/>
    <row r="48" ht="13.5" customHeight="1"/>
    <row r="49" ht="13.5" customHeight="1"/>
    <row r="50" ht="13.5" customHeight="1"/>
  </sheetData>
  <conditionalFormatting sqref="E35:I35 E10:I14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8"/>
  <sheetViews>
    <sheetView showGridLines="0" zoomScale="80" zoomScaleNormal="80" zoomScaleSheetLayoutView="70" workbookViewId="0" topLeftCell="B1">
      <pane xSplit="2" ySplit="7" topLeftCell="E44" activePane="bottomRight" state="frozen"/>
      <selection pane="topLeft" activeCell="B1" sqref="B1"/>
      <selection pane="topRight" activeCell="D1" sqref="D1"/>
      <selection pane="bottomLeft" activeCell="B8" sqref="B8"/>
      <selection pane="bottomRight" activeCell="I60" sqref="I60"/>
    </sheetView>
  </sheetViews>
  <sheetFormatPr defaultColWidth="8.88671875" defaultRowHeight="15"/>
  <cols>
    <col min="1" max="1" width="0" style="0" hidden="1" customWidth="1"/>
    <col min="2" max="2" width="1.77734375" style="0" customWidth="1"/>
    <col min="3" max="3" width="37.88671875" style="0" customWidth="1"/>
    <col min="4" max="8" width="9.99609375" style="0" customWidth="1"/>
    <col min="9" max="9" width="52.4453125" style="0" customWidth="1"/>
    <col min="10" max="10" width="1.5625" style="0" customWidth="1"/>
  </cols>
  <sheetData>
    <row r="1" spans="3:10" ht="18">
      <c r="C1" s="176" t="s">
        <v>149</v>
      </c>
      <c r="D1" s="3"/>
      <c r="E1" s="2"/>
      <c r="F1" s="2"/>
      <c r="G1" s="2"/>
      <c r="H1" s="2"/>
      <c r="I1" s="2"/>
      <c r="J1" s="2"/>
    </row>
    <row r="2" spans="2:10" ht="2.25" customHeight="1" thickBot="1">
      <c r="B2" s="72"/>
      <c r="C2" s="73"/>
      <c r="D2" s="74"/>
      <c r="E2" s="2"/>
      <c r="F2" s="2"/>
      <c r="G2" s="2"/>
      <c r="H2" s="2"/>
      <c r="I2" s="2"/>
      <c r="J2" s="2"/>
    </row>
    <row r="3" spans="2:10" ht="6" customHeight="1" thickTop="1">
      <c r="B3" s="75"/>
      <c r="C3" s="76"/>
      <c r="D3" s="77"/>
      <c r="E3" s="78"/>
      <c r="F3" s="78"/>
      <c r="G3" s="78"/>
      <c r="H3" s="78"/>
      <c r="I3" s="78"/>
      <c r="J3" s="79"/>
    </row>
    <row r="4" spans="2:10" ht="15">
      <c r="B4" s="80"/>
      <c r="C4" s="165" t="s">
        <v>25</v>
      </c>
      <c r="D4" s="275"/>
      <c r="E4" s="276"/>
      <c r="F4" s="276" t="s">
        <v>75</v>
      </c>
      <c r="G4" s="276"/>
      <c r="H4" s="277"/>
      <c r="I4" s="82"/>
      <c r="J4" s="84"/>
    </row>
    <row r="5" spans="2:10" ht="15.75">
      <c r="B5" s="80"/>
      <c r="C5" s="165" t="s">
        <v>26</v>
      </c>
      <c r="D5" s="21">
        <v>2008</v>
      </c>
      <c r="E5" s="21">
        <v>2009</v>
      </c>
      <c r="F5" s="21">
        <v>2010</v>
      </c>
      <c r="G5" s="21">
        <v>2011</v>
      </c>
      <c r="H5" s="21">
        <v>2012</v>
      </c>
      <c r="I5" s="85"/>
      <c r="J5" s="84"/>
    </row>
    <row r="6" spans="2:10" ht="15.75">
      <c r="B6" s="80"/>
      <c r="C6" s="368" t="str">
        <f>+Fedőlap!$E$13</f>
        <v>Dátum: 2012.04.18.</v>
      </c>
      <c r="D6" s="356"/>
      <c r="E6" s="356"/>
      <c r="F6" s="356"/>
      <c r="G6" s="356"/>
      <c r="H6" s="356"/>
      <c r="I6" s="87"/>
      <c r="J6" s="84"/>
    </row>
    <row r="7" spans="2:10" ht="9.75" customHeight="1" thickBot="1">
      <c r="B7" s="80"/>
      <c r="C7" s="88"/>
      <c r="D7" s="89"/>
      <c r="E7" s="89"/>
      <c r="F7" s="89"/>
      <c r="G7" s="89"/>
      <c r="H7" s="86"/>
      <c r="I7" s="31"/>
      <c r="J7" s="84"/>
    </row>
    <row r="8" spans="2:10" ht="17.25" thickBot="1" thickTop="1">
      <c r="B8" s="80"/>
      <c r="C8" s="175" t="s">
        <v>48</v>
      </c>
      <c r="D8" s="295">
        <v>-869962</v>
      </c>
      <c r="E8" s="295">
        <v>-743718</v>
      </c>
      <c r="F8" s="295">
        <v>-853920</v>
      </c>
      <c r="G8" s="295">
        <v>-1718375.3185429992</v>
      </c>
      <c r="H8" s="349">
        <v>-618854.5</v>
      </c>
      <c r="I8" s="90"/>
      <c r="J8" s="91"/>
    </row>
    <row r="9" spans="2:10" ht="16.5" thickTop="1">
      <c r="B9" s="80"/>
      <c r="C9" s="168" t="s">
        <v>165</v>
      </c>
      <c r="D9" s="308" t="s">
        <v>244</v>
      </c>
      <c r="E9" s="308" t="s">
        <v>244</v>
      </c>
      <c r="F9" s="308" t="s">
        <v>244</v>
      </c>
      <c r="G9" s="308" t="s">
        <v>244</v>
      </c>
      <c r="H9" s="308" t="s">
        <v>244</v>
      </c>
      <c r="I9" s="93"/>
      <c r="J9" s="94"/>
    </row>
    <row r="10" spans="2:10" ht="6" customHeight="1">
      <c r="B10" s="80"/>
      <c r="C10" s="92"/>
      <c r="D10" s="280"/>
      <c r="E10" s="281"/>
      <c r="F10" s="281"/>
      <c r="G10" s="281"/>
      <c r="H10" s="291"/>
      <c r="I10" s="98"/>
      <c r="J10" s="94"/>
    </row>
    <row r="11" spans="2:10" ht="15">
      <c r="B11" s="80"/>
      <c r="C11" s="271" t="s">
        <v>49</v>
      </c>
      <c r="D11" s="296">
        <f>SUM(D12:D17)</f>
        <v>-6195</v>
      </c>
      <c r="E11" s="296">
        <f>SUM(E12:E17)</f>
        <v>-5753</v>
      </c>
      <c r="F11" s="296">
        <f>SUM(F12:F17)</f>
        <v>6515</v>
      </c>
      <c r="G11" s="296">
        <f>SUM(G12:G17)</f>
        <v>617489.611119</v>
      </c>
      <c r="H11" s="350">
        <f>SUM(H12:H17)</f>
        <v>7614.6610084158</v>
      </c>
      <c r="I11" s="100"/>
      <c r="J11" s="94"/>
    </row>
    <row r="12" spans="2:10" ht="15">
      <c r="B12" s="80"/>
      <c r="C12" s="272" t="s">
        <v>50</v>
      </c>
      <c r="D12" s="297">
        <v>19742</v>
      </c>
      <c r="E12" s="297">
        <v>20804</v>
      </c>
      <c r="F12" s="297">
        <v>18470</v>
      </c>
      <c r="G12" s="297">
        <v>29329.892904999997</v>
      </c>
      <c r="H12" s="350">
        <v>8292.7610084158</v>
      </c>
      <c r="I12" s="100" t="s">
        <v>18</v>
      </c>
      <c r="J12" s="94"/>
    </row>
    <row r="13" spans="2:10" ht="15">
      <c r="B13" s="80"/>
      <c r="C13" s="272" t="s">
        <v>51</v>
      </c>
      <c r="D13" s="297">
        <v>-16033</v>
      </c>
      <c r="E13" s="297">
        <v>-6746</v>
      </c>
      <c r="F13" s="297">
        <v>-8502</v>
      </c>
      <c r="G13" s="297">
        <v>-8103.398357</v>
      </c>
      <c r="H13" s="350">
        <v>-4297.6</v>
      </c>
      <c r="I13" s="100"/>
      <c r="J13" s="94"/>
    </row>
    <row r="14" spans="2:10" ht="15">
      <c r="B14" s="80"/>
      <c r="C14" s="272" t="s">
        <v>52</v>
      </c>
      <c r="D14" s="297">
        <v>22282</v>
      </c>
      <c r="E14" s="297">
        <v>39856</v>
      </c>
      <c r="F14" s="297">
        <v>2226</v>
      </c>
      <c r="G14" s="297">
        <v>589900.8252</v>
      </c>
      <c r="H14" s="350">
        <v>3619.5</v>
      </c>
      <c r="I14" s="100"/>
      <c r="J14" s="94"/>
    </row>
    <row r="15" spans="2:10" ht="15">
      <c r="B15" s="80"/>
      <c r="C15" s="272" t="s">
        <v>53</v>
      </c>
      <c r="D15" s="297">
        <v>-30740</v>
      </c>
      <c r="E15" s="297">
        <v>-16270</v>
      </c>
      <c r="F15" s="297">
        <v>-1930</v>
      </c>
      <c r="G15" s="297">
        <v>-1300</v>
      </c>
      <c r="H15" s="350">
        <v>0</v>
      </c>
      <c r="I15" s="270"/>
      <c r="J15" s="94"/>
    </row>
    <row r="16" spans="2:10" ht="15">
      <c r="B16" s="80"/>
      <c r="C16" s="272" t="s">
        <v>54</v>
      </c>
      <c r="D16" s="297">
        <v>-1446</v>
      </c>
      <c r="E16" s="297">
        <v>-43397</v>
      </c>
      <c r="F16" s="297">
        <v>-3749</v>
      </c>
      <c r="G16" s="297">
        <v>7662.291371</v>
      </c>
      <c r="H16" s="350">
        <v>0</v>
      </c>
      <c r="I16" s="100"/>
      <c r="J16" s="94"/>
    </row>
    <row r="17" spans="2:10" ht="15">
      <c r="B17" s="80"/>
      <c r="C17" s="272" t="s">
        <v>166</v>
      </c>
      <c r="D17" s="297" t="s">
        <v>247</v>
      </c>
      <c r="E17" s="297" t="s">
        <v>247</v>
      </c>
      <c r="F17" s="297" t="s">
        <v>247</v>
      </c>
      <c r="G17" s="297" t="s">
        <v>247</v>
      </c>
      <c r="H17" s="350" t="s">
        <v>247</v>
      </c>
      <c r="I17" s="348"/>
      <c r="J17" s="94"/>
    </row>
    <row r="18" spans="2:10" ht="25.5">
      <c r="B18" s="80"/>
      <c r="C18" s="101" t="s">
        <v>55</v>
      </c>
      <c r="D18" s="298">
        <v>-226</v>
      </c>
      <c r="E18" s="298">
        <v>-2432</v>
      </c>
      <c r="F18" s="298">
        <v>-1587</v>
      </c>
      <c r="G18" s="298">
        <v>7662.291371</v>
      </c>
      <c r="H18" s="302">
        <v>0</v>
      </c>
      <c r="I18" s="371" t="s">
        <v>242</v>
      </c>
      <c r="J18" s="94"/>
    </row>
    <row r="19" spans="2:10" ht="15">
      <c r="B19" s="80"/>
      <c r="C19" s="101" t="s">
        <v>56</v>
      </c>
      <c r="D19" s="298">
        <v>-5446</v>
      </c>
      <c r="E19" s="298">
        <v>-39847</v>
      </c>
      <c r="F19" s="298">
        <v>4039</v>
      </c>
      <c r="G19" s="298">
        <v>0</v>
      </c>
      <c r="H19" s="298">
        <v>0</v>
      </c>
      <c r="I19" s="352" t="s">
        <v>223</v>
      </c>
      <c r="J19" s="94"/>
    </row>
    <row r="20" spans="2:10" s="412" customFormat="1" ht="15">
      <c r="B20" s="62"/>
      <c r="C20" s="101"/>
      <c r="D20" s="355">
        <v>0</v>
      </c>
      <c r="E20" s="355"/>
      <c r="F20" s="355"/>
      <c r="G20" s="355"/>
      <c r="H20" s="355"/>
      <c r="I20" s="411"/>
      <c r="J20" s="94"/>
    </row>
    <row r="21" spans="2:10" ht="15">
      <c r="B21" s="80"/>
      <c r="C21" s="99" t="s">
        <v>73</v>
      </c>
      <c r="D21" s="297" t="s">
        <v>5</v>
      </c>
      <c r="E21" s="297" t="s">
        <v>5</v>
      </c>
      <c r="F21" s="297" t="s">
        <v>5</v>
      </c>
      <c r="G21" s="297" t="s">
        <v>5</v>
      </c>
      <c r="H21" s="297" t="s">
        <v>5</v>
      </c>
      <c r="I21" s="369"/>
      <c r="J21" s="94"/>
    </row>
    <row r="22" spans="2:10" ht="15">
      <c r="B22" s="80"/>
      <c r="C22" s="101" t="s">
        <v>55</v>
      </c>
      <c r="D22" s="298">
        <v>0</v>
      </c>
      <c r="E22" s="298">
        <v>0</v>
      </c>
      <c r="F22" s="298">
        <v>0</v>
      </c>
      <c r="G22" s="298">
        <v>0</v>
      </c>
      <c r="H22" s="298">
        <v>0</v>
      </c>
      <c r="I22" s="352"/>
      <c r="J22" s="94"/>
    </row>
    <row r="23" spans="2:10" ht="15">
      <c r="B23" s="80"/>
      <c r="C23" s="101" t="s">
        <v>56</v>
      </c>
      <c r="D23" s="298">
        <v>0</v>
      </c>
      <c r="E23" s="298">
        <v>0</v>
      </c>
      <c r="F23" s="298">
        <v>0</v>
      </c>
      <c r="G23" s="298">
        <v>0</v>
      </c>
      <c r="H23" s="298">
        <v>0</v>
      </c>
      <c r="I23" s="352"/>
      <c r="J23" s="94"/>
    </row>
    <row r="24" spans="2:10" ht="15">
      <c r="B24" s="80"/>
      <c r="C24" s="299"/>
      <c r="D24" s="300"/>
      <c r="E24" s="301"/>
      <c r="F24" s="301"/>
      <c r="G24" s="301"/>
      <c r="H24" s="351"/>
      <c r="I24" s="372"/>
      <c r="J24" s="94"/>
    </row>
    <row r="25" spans="2:10" ht="15">
      <c r="B25" s="80"/>
      <c r="C25" s="273" t="s">
        <v>58</v>
      </c>
      <c r="D25" s="408">
        <v>40310</v>
      </c>
      <c r="E25" s="408">
        <v>-76937</v>
      </c>
      <c r="F25" s="408">
        <v>-7348</v>
      </c>
      <c r="G25" s="408">
        <v>-32817.97061199997</v>
      </c>
      <c r="H25" s="408">
        <v>15968.35110260942</v>
      </c>
      <c r="I25" s="369"/>
      <c r="J25" s="94"/>
    </row>
    <row r="26" spans="2:10" ht="15">
      <c r="B26" s="80"/>
      <c r="C26" s="99"/>
      <c r="D26" s="280"/>
      <c r="E26" s="281"/>
      <c r="F26" s="281"/>
      <c r="G26" s="281"/>
      <c r="H26" s="291"/>
      <c r="I26" s="369"/>
      <c r="J26" s="94"/>
    </row>
    <row r="27" spans="2:10" ht="15">
      <c r="B27" s="80"/>
      <c r="C27" s="273" t="s">
        <v>59</v>
      </c>
      <c r="D27" s="297">
        <f>SUM(D28:D33)</f>
        <v>23205</v>
      </c>
      <c r="E27" s="297">
        <f>SUM(E28:E33)</f>
        <v>78293</v>
      </c>
      <c r="F27" s="297">
        <f>SUM(F28:F33)</f>
        <v>43216</v>
      </c>
      <c r="G27" s="297">
        <f>SUM(G28:G33)</f>
        <v>19.25000000001819</v>
      </c>
      <c r="H27" s="350">
        <f>SUM(H28:H33)</f>
        <v>13265.489318600012</v>
      </c>
      <c r="I27" s="369"/>
      <c r="J27" s="94"/>
    </row>
    <row r="28" spans="2:10" ht="15">
      <c r="B28" s="80"/>
      <c r="C28" s="101" t="s">
        <v>55</v>
      </c>
      <c r="D28" s="298">
        <v>-6067</v>
      </c>
      <c r="E28" s="298">
        <v>8361</v>
      </c>
      <c r="F28" s="298">
        <v>9072</v>
      </c>
      <c r="G28" s="298">
        <v>-5279</v>
      </c>
      <c r="H28" s="298">
        <v>0</v>
      </c>
      <c r="I28" s="352" t="s">
        <v>77</v>
      </c>
      <c r="J28" s="94"/>
    </row>
    <row r="29" spans="2:10" ht="15">
      <c r="B29" s="80"/>
      <c r="C29" s="101" t="s">
        <v>56</v>
      </c>
      <c r="D29" s="298">
        <v>-14192</v>
      </c>
      <c r="E29" s="298">
        <v>61027</v>
      </c>
      <c r="F29" s="298">
        <v>-9403</v>
      </c>
      <c r="G29" s="298">
        <v>45559.83200000001</v>
      </c>
      <c r="H29" s="298">
        <v>-63657.42</v>
      </c>
      <c r="I29" s="352" t="s">
        <v>85</v>
      </c>
      <c r="J29" s="94"/>
    </row>
    <row r="30" spans="2:10" ht="15">
      <c r="B30" s="80"/>
      <c r="C30" s="101" t="s">
        <v>57</v>
      </c>
      <c r="D30" s="298">
        <v>0</v>
      </c>
      <c r="E30" s="298">
        <v>-21814</v>
      </c>
      <c r="F30" s="298">
        <v>21814</v>
      </c>
      <c r="G30" s="298">
        <v>0</v>
      </c>
      <c r="H30" s="298">
        <v>0</v>
      </c>
      <c r="I30" s="352" t="s">
        <v>219</v>
      </c>
      <c r="J30" s="94"/>
    </row>
    <row r="31" spans="2:10" ht="15">
      <c r="B31" s="80"/>
      <c r="C31" s="101" t="s">
        <v>61</v>
      </c>
      <c r="D31" s="298">
        <v>32893</v>
      </c>
      <c r="E31" s="298">
        <v>12800</v>
      </c>
      <c r="F31" s="298">
        <v>12800</v>
      </c>
      <c r="G31" s="298">
        <v>800</v>
      </c>
      <c r="H31" s="298">
        <v>748</v>
      </c>
      <c r="I31" s="352" t="s">
        <v>234</v>
      </c>
      <c r="J31" s="94"/>
    </row>
    <row r="32" spans="2:10" ht="15">
      <c r="B32" s="80"/>
      <c r="C32" s="101" t="s">
        <v>62</v>
      </c>
      <c r="D32" s="298">
        <v>6961</v>
      </c>
      <c r="E32" s="298">
        <v>-2654</v>
      </c>
      <c r="F32" s="298">
        <v>-35789</v>
      </c>
      <c r="G32" s="298">
        <v>-19816.281999999992</v>
      </c>
      <c r="H32" s="298">
        <v>96977.42</v>
      </c>
      <c r="I32" s="352" t="s">
        <v>227</v>
      </c>
      <c r="J32" s="94"/>
    </row>
    <row r="33" spans="2:10" ht="15">
      <c r="B33" s="80"/>
      <c r="C33" s="101" t="s">
        <v>157</v>
      </c>
      <c r="D33" s="298">
        <v>3610</v>
      </c>
      <c r="E33" s="298">
        <v>20573</v>
      </c>
      <c r="F33" s="298">
        <v>44722</v>
      </c>
      <c r="G33" s="298">
        <v>-21245.3</v>
      </c>
      <c r="H33" s="298">
        <v>-20802.510681400003</v>
      </c>
      <c r="I33" s="352" t="s">
        <v>86</v>
      </c>
      <c r="J33" s="94"/>
    </row>
    <row r="34" spans="2:10" ht="15">
      <c r="B34" s="80"/>
      <c r="C34" s="273" t="s">
        <v>60</v>
      </c>
      <c r="D34" s="297">
        <v>-1855</v>
      </c>
      <c r="E34" s="297">
        <v>-71407</v>
      </c>
      <c r="F34" s="297">
        <v>-38794</v>
      </c>
      <c r="G34" s="297">
        <v>-64889.84479100004</v>
      </c>
      <c r="H34" s="297">
        <v>-100</v>
      </c>
      <c r="I34" s="369"/>
      <c r="J34" s="94"/>
    </row>
    <row r="35" spans="2:10" ht="15">
      <c r="B35" s="80"/>
      <c r="C35" s="101" t="s">
        <v>55</v>
      </c>
      <c r="D35" s="298">
        <v>9099</v>
      </c>
      <c r="E35" s="298">
        <v>-56090</v>
      </c>
      <c r="F35" s="298">
        <v>-28148</v>
      </c>
      <c r="G35" s="298">
        <v>17626</v>
      </c>
      <c r="H35" s="298">
        <v>0</v>
      </c>
      <c r="I35" s="352" t="s">
        <v>78</v>
      </c>
      <c r="J35" s="94"/>
    </row>
    <row r="36" spans="2:10" ht="15">
      <c r="B36" s="80"/>
      <c r="C36" s="101" t="s">
        <v>56</v>
      </c>
      <c r="D36" s="298">
        <v>740</v>
      </c>
      <c r="E36" s="298">
        <v>966</v>
      </c>
      <c r="F36" s="298">
        <v>5097</v>
      </c>
      <c r="G36" s="298">
        <v>-4073</v>
      </c>
      <c r="H36" s="298">
        <v>0</v>
      </c>
      <c r="I36" s="352" t="s">
        <v>79</v>
      </c>
      <c r="J36" s="94"/>
    </row>
    <row r="37" spans="2:10" ht="15">
      <c r="B37" s="80"/>
      <c r="C37" s="101" t="s">
        <v>57</v>
      </c>
      <c r="D37" s="298">
        <v>-18546</v>
      </c>
      <c r="E37" s="298">
        <v>-47137</v>
      </c>
      <c r="F37" s="298">
        <v>-6348</v>
      </c>
      <c r="G37" s="298">
        <v>-81906</v>
      </c>
      <c r="H37" s="298">
        <v>0</v>
      </c>
      <c r="I37" s="352" t="s">
        <v>87</v>
      </c>
      <c r="J37" s="94"/>
    </row>
    <row r="38" spans="2:10" ht="15">
      <c r="B38" s="80"/>
      <c r="C38" s="101" t="s">
        <v>61</v>
      </c>
      <c r="D38" s="298">
        <v>14677</v>
      </c>
      <c r="E38" s="298">
        <v>48165</v>
      </c>
      <c r="F38" s="298">
        <v>-3299</v>
      </c>
      <c r="G38" s="298">
        <v>2509</v>
      </c>
      <c r="H38" s="298">
        <v>0</v>
      </c>
      <c r="I38" s="352" t="s">
        <v>88</v>
      </c>
      <c r="J38" s="94"/>
    </row>
    <row r="39" spans="2:10" ht="15">
      <c r="B39" s="80"/>
      <c r="C39" s="101" t="s">
        <v>62</v>
      </c>
      <c r="D39" s="298">
        <v>-11447</v>
      </c>
      <c r="E39" s="298">
        <v>-13290</v>
      </c>
      <c r="F39" s="298">
        <v>-556</v>
      </c>
      <c r="G39" s="298">
        <v>-1887.1757839999918</v>
      </c>
      <c r="H39" s="298">
        <v>0</v>
      </c>
      <c r="I39" s="352" t="s">
        <v>89</v>
      </c>
      <c r="J39" s="94"/>
    </row>
    <row r="40" spans="2:10" ht="15">
      <c r="B40" s="80"/>
      <c r="C40" s="99"/>
      <c r="D40" s="287"/>
      <c r="E40" s="287"/>
      <c r="F40" s="287"/>
      <c r="G40" s="287"/>
      <c r="H40" s="282"/>
      <c r="I40" s="369"/>
      <c r="J40" s="94"/>
    </row>
    <row r="41" spans="2:10" ht="60">
      <c r="B41" s="80"/>
      <c r="C41" s="274" t="s">
        <v>63</v>
      </c>
      <c r="D41" s="408" t="s">
        <v>5</v>
      </c>
      <c r="E41" s="408" t="s">
        <v>5</v>
      </c>
      <c r="F41" s="408" t="s">
        <v>5</v>
      </c>
      <c r="G41" s="408" t="s">
        <v>5</v>
      </c>
      <c r="H41" s="408" t="s">
        <v>5</v>
      </c>
      <c r="I41" s="369"/>
      <c r="J41" s="94"/>
    </row>
    <row r="42" spans="2:10" ht="15">
      <c r="B42" s="80"/>
      <c r="C42" s="273" t="s">
        <v>64</v>
      </c>
      <c r="D42" s="346">
        <f>SUM(D43:D46)</f>
        <v>43</v>
      </c>
      <c r="E42" s="346">
        <f>SUM(E43:E46)</f>
        <v>-44474</v>
      </c>
      <c r="F42" s="346">
        <f>SUM(F43:F46)</f>
        <v>72871</v>
      </c>
      <c r="G42" s="346">
        <f>SUM(G43:G46)</f>
        <v>2345389.9823283134</v>
      </c>
      <c r="H42" s="346">
        <f>SUM(H43:H46)</f>
        <v>69506.70938538377</v>
      </c>
      <c r="I42" s="369"/>
      <c r="J42" s="94"/>
    </row>
    <row r="43" spans="2:10" ht="15">
      <c r="B43" s="80"/>
      <c r="C43" s="101" t="s">
        <v>55</v>
      </c>
      <c r="D43" s="298">
        <v>31954</v>
      </c>
      <c r="E43" s="298">
        <v>-24143</v>
      </c>
      <c r="F43" s="298">
        <v>64479</v>
      </c>
      <c r="G43" s="298">
        <v>72632.1</v>
      </c>
      <c r="H43" s="298">
        <v>59850.5</v>
      </c>
      <c r="I43" s="352" t="s">
        <v>240</v>
      </c>
      <c r="J43" s="94"/>
    </row>
    <row r="44" spans="2:10" ht="15">
      <c r="B44" s="80"/>
      <c r="C44" s="101" t="s">
        <v>56</v>
      </c>
      <c r="D44" s="298">
        <v>0</v>
      </c>
      <c r="E44" s="298">
        <v>0</v>
      </c>
      <c r="F44" s="298">
        <v>0</v>
      </c>
      <c r="G44" s="298">
        <v>2262808</v>
      </c>
      <c r="H44" s="298">
        <v>4100</v>
      </c>
      <c r="I44" s="352" t="s">
        <v>231</v>
      </c>
      <c r="J44" s="94"/>
    </row>
    <row r="45" spans="2:10" ht="15">
      <c r="B45" s="80"/>
      <c r="C45" s="101" t="s">
        <v>57</v>
      </c>
      <c r="D45" s="298">
        <v>-24475</v>
      </c>
      <c r="E45" s="298">
        <v>-22581</v>
      </c>
      <c r="F45" s="298">
        <v>4877</v>
      </c>
      <c r="G45" s="298">
        <v>6784.866453313258</v>
      </c>
      <c r="H45" s="298">
        <v>5556.209385383747</v>
      </c>
      <c r="I45" s="352" t="s">
        <v>232</v>
      </c>
      <c r="J45" s="94"/>
    </row>
    <row r="46" spans="2:10" ht="15">
      <c r="B46" s="80"/>
      <c r="C46" s="101" t="s">
        <v>61</v>
      </c>
      <c r="D46" s="298">
        <v>-7436</v>
      </c>
      <c r="E46" s="298">
        <v>2250</v>
      </c>
      <c r="F46" s="298">
        <v>3515</v>
      </c>
      <c r="G46" s="298">
        <v>3165.0158749999537</v>
      </c>
      <c r="H46" s="298">
        <v>2.9103830456733704E-11</v>
      </c>
      <c r="I46" s="352" t="s">
        <v>233</v>
      </c>
      <c r="J46" s="94"/>
    </row>
    <row r="47" spans="2:10" ht="15">
      <c r="B47" s="62"/>
      <c r="C47" s="101"/>
      <c r="D47" s="280"/>
      <c r="E47" s="281"/>
      <c r="F47" s="281"/>
      <c r="G47" s="281"/>
      <c r="H47" s="282"/>
      <c r="I47" s="369"/>
      <c r="J47" s="94"/>
    </row>
    <row r="48" spans="2:10" ht="15">
      <c r="B48" s="80"/>
      <c r="C48" s="273" t="s">
        <v>65</v>
      </c>
      <c r="D48" s="297">
        <f>SUM(D49:D60)</f>
        <v>-110735</v>
      </c>
      <c r="E48" s="297">
        <f>SUM(E49:E60)</f>
        <v>-98332</v>
      </c>
      <c r="F48" s="297">
        <f>SUM(F49:F60)</f>
        <v>-156758</v>
      </c>
      <c r="G48" s="297">
        <f>SUM(G49:G60)</f>
        <v>-189497.775</v>
      </c>
      <c r="H48" s="297">
        <f>SUM(H49:H60)</f>
        <v>-170741.353</v>
      </c>
      <c r="I48" s="369"/>
      <c r="J48" s="94"/>
    </row>
    <row r="49" spans="2:10" ht="15">
      <c r="B49" s="80"/>
      <c r="C49" s="260" t="s">
        <v>55</v>
      </c>
      <c r="D49" s="298">
        <v>0</v>
      </c>
      <c r="E49" s="298">
        <v>-67360</v>
      </c>
      <c r="F49" s="298">
        <v>-156697</v>
      </c>
      <c r="G49" s="298">
        <v>-95386</v>
      </c>
      <c r="H49" s="298">
        <v>-82741.353</v>
      </c>
      <c r="I49" s="352" t="s">
        <v>90</v>
      </c>
      <c r="J49" s="94"/>
    </row>
    <row r="50" spans="2:10" s="259" customFormat="1" ht="15">
      <c r="B50" s="257"/>
      <c r="C50" s="260" t="s">
        <v>56</v>
      </c>
      <c r="D50" s="298">
        <v>-6835</v>
      </c>
      <c r="E50" s="298">
        <v>-5128</v>
      </c>
      <c r="F50" s="298">
        <v>-2518</v>
      </c>
      <c r="G50" s="298">
        <v>-2691.775</v>
      </c>
      <c r="H50" s="298">
        <v>0</v>
      </c>
      <c r="I50" s="352" t="s">
        <v>91</v>
      </c>
      <c r="J50" s="258"/>
    </row>
    <row r="51" spans="2:10" ht="25.5">
      <c r="B51" s="80"/>
      <c r="C51" s="260" t="s">
        <v>61</v>
      </c>
      <c r="D51" s="298">
        <v>-102500</v>
      </c>
      <c r="E51" s="298">
        <v>0</v>
      </c>
      <c r="F51" s="298">
        <v>0</v>
      </c>
      <c r="G51" s="298">
        <v>0</v>
      </c>
      <c r="H51" s="298">
        <v>0</v>
      </c>
      <c r="I51" s="353" t="s">
        <v>154</v>
      </c>
      <c r="J51" s="94"/>
    </row>
    <row r="52" spans="2:10" ht="15" customHeight="1">
      <c r="B52" s="80"/>
      <c r="C52" s="260" t="s">
        <v>62</v>
      </c>
      <c r="D52" s="298">
        <v>0</v>
      </c>
      <c r="E52" s="298">
        <v>-4118</v>
      </c>
      <c r="F52" s="298">
        <v>0</v>
      </c>
      <c r="G52" s="298">
        <v>0</v>
      </c>
      <c r="H52" s="298">
        <v>0</v>
      </c>
      <c r="I52" s="352" t="s">
        <v>225</v>
      </c>
      <c r="J52" s="94"/>
    </row>
    <row r="53" spans="2:10" ht="15">
      <c r="B53" s="80"/>
      <c r="C53" s="260" t="s">
        <v>157</v>
      </c>
      <c r="D53" s="298">
        <v>0</v>
      </c>
      <c r="E53" s="298">
        <v>-18800</v>
      </c>
      <c r="F53" s="298">
        <v>18800</v>
      </c>
      <c r="G53" s="298">
        <v>0</v>
      </c>
      <c r="H53" s="298">
        <v>0</v>
      </c>
      <c r="I53" s="352" t="s">
        <v>220</v>
      </c>
      <c r="J53" s="94"/>
    </row>
    <row r="54" spans="2:10" ht="15">
      <c r="B54" s="80"/>
      <c r="C54" s="260" t="s">
        <v>158</v>
      </c>
      <c r="D54" s="298">
        <v>0</v>
      </c>
      <c r="E54" s="298">
        <v>-2926</v>
      </c>
      <c r="F54" s="298">
        <v>0</v>
      </c>
      <c r="G54" s="298">
        <v>0</v>
      </c>
      <c r="H54" s="298">
        <v>0</v>
      </c>
      <c r="I54" s="353" t="s">
        <v>221</v>
      </c>
      <c r="J54" s="94"/>
    </row>
    <row r="55" spans="2:10" ht="15">
      <c r="B55" s="80"/>
      <c r="C55" s="260" t="s">
        <v>159</v>
      </c>
      <c r="D55" s="298">
        <v>0</v>
      </c>
      <c r="E55" s="298">
        <v>0</v>
      </c>
      <c r="F55" s="298">
        <v>-7332</v>
      </c>
      <c r="G55" s="298">
        <v>0</v>
      </c>
      <c r="H55" s="298">
        <v>0</v>
      </c>
      <c r="I55" s="352" t="s">
        <v>222</v>
      </c>
      <c r="J55" s="94"/>
    </row>
    <row r="56" spans="2:10" ht="15">
      <c r="B56" s="80"/>
      <c r="C56" s="260" t="s">
        <v>228</v>
      </c>
      <c r="D56" s="298">
        <v>0</v>
      </c>
      <c r="E56" s="298">
        <v>0</v>
      </c>
      <c r="F56" s="298">
        <v>-9011</v>
      </c>
      <c r="G56" s="298">
        <v>-4200</v>
      </c>
      <c r="H56" s="298">
        <v>0</v>
      </c>
      <c r="I56" s="410" t="s">
        <v>237</v>
      </c>
      <c r="J56" s="94"/>
    </row>
    <row r="57" spans="2:10" ht="15">
      <c r="B57" s="80"/>
      <c r="C57" s="260" t="s">
        <v>229</v>
      </c>
      <c r="D57" s="298">
        <v>0</v>
      </c>
      <c r="E57" s="298">
        <v>0</v>
      </c>
      <c r="F57" s="298">
        <v>0</v>
      </c>
      <c r="G57" s="298">
        <v>-35000</v>
      </c>
      <c r="H57" s="298">
        <v>-24000</v>
      </c>
      <c r="I57" s="410" t="s">
        <v>235</v>
      </c>
      <c r="J57" s="94"/>
    </row>
    <row r="58" spans="2:10" ht="15">
      <c r="B58" s="80"/>
      <c r="C58" s="260" t="s">
        <v>230</v>
      </c>
      <c r="D58" s="298">
        <v>0</v>
      </c>
      <c r="E58" s="298">
        <v>0</v>
      </c>
      <c r="F58" s="298">
        <v>0</v>
      </c>
      <c r="G58" s="298">
        <v>-52220</v>
      </c>
      <c r="H58" s="298">
        <v>-59000</v>
      </c>
      <c r="I58" s="410" t="s">
        <v>236</v>
      </c>
      <c r="J58" s="94"/>
    </row>
    <row r="59" spans="2:10" ht="15">
      <c r="B59" s="80"/>
      <c r="C59" s="260" t="s">
        <v>238</v>
      </c>
      <c r="D59" s="298">
        <v>-1400</v>
      </c>
      <c r="E59" s="298">
        <v>0</v>
      </c>
      <c r="F59" s="298">
        <v>0</v>
      </c>
      <c r="G59" s="298">
        <v>0</v>
      </c>
      <c r="H59" s="298">
        <v>0</v>
      </c>
      <c r="I59" s="410" t="s">
        <v>239</v>
      </c>
      <c r="J59" s="94"/>
    </row>
    <row r="60" spans="2:10" ht="15">
      <c r="B60" s="80"/>
      <c r="C60" s="260" t="s">
        <v>243</v>
      </c>
      <c r="D60" s="298">
        <v>0</v>
      </c>
      <c r="E60" s="298">
        <v>0</v>
      </c>
      <c r="F60" s="298">
        <v>0</v>
      </c>
      <c r="G60" s="298">
        <v>0</v>
      </c>
      <c r="H60" s="298">
        <v>-5000</v>
      </c>
      <c r="I60" s="410" t="s">
        <v>245</v>
      </c>
      <c r="J60" s="94"/>
    </row>
    <row r="61" spans="2:10" ht="15.75" thickBot="1">
      <c r="B61" s="80"/>
      <c r="C61" s="99"/>
      <c r="D61" s="285"/>
      <c r="E61" s="286"/>
      <c r="F61" s="286"/>
      <c r="G61" s="286"/>
      <c r="H61" s="288"/>
      <c r="I61" s="100"/>
      <c r="J61" s="94"/>
    </row>
    <row r="62" spans="2:10" ht="17.25" thickBot="1" thickTop="1">
      <c r="B62" s="80"/>
      <c r="C62" s="173" t="s">
        <v>66</v>
      </c>
      <c r="D62" s="295">
        <f>+D8+D11+D25+D27+D34+D42+D48</f>
        <v>-925189</v>
      </c>
      <c r="E62" s="295">
        <f>+E8+E11+E25+E27+E34+E42+E48</f>
        <v>-962328</v>
      </c>
      <c r="F62" s="295">
        <f>+F8+F11+F25+F27+F34+F42+F48</f>
        <v>-934218</v>
      </c>
      <c r="G62" s="295">
        <f>+G8+G11+G25+G27+G34+G42+G48</f>
        <v>957317.9345013142</v>
      </c>
      <c r="H62" s="295">
        <f>+H8+H11+H25+H27+H34+H42+H48</f>
        <v>-683340.642184991</v>
      </c>
      <c r="I62" s="106"/>
      <c r="J62" s="91"/>
    </row>
    <row r="63" spans="2:10" ht="16.5" thickTop="1">
      <c r="B63" s="80"/>
      <c r="C63" s="174" t="s">
        <v>67</v>
      </c>
      <c r="D63" s="1"/>
      <c r="E63" s="1"/>
      <c r="F63" s="1"/>
      <c r="G63" s="71"/>
      <c r="H63" s="1"/>
      <c r="I63" s="1"/>
      <c r="J63" s="94"/>
    </row>
    <row r="64" spans="2:10" ht="1.5" customHeight="1">
      <c r="B64" s="80"/>
      <c r="C64" s="107"/>
      <c r="D64" s="1"/>
      <c r="E64" s="1"/>
      <c r="F64" s="1"/>
      <c r="G64" s="1"/>
      <c r="H64" s="1"/>
      <c r="I64" s="1"/>
      <c r="J64" s="94"/>
    </row>
    <row r="65" spans="2:10" ht="15.75">
      <c r="B65" s="80"/>
      <c r="C65" s="63" t="s">
        <v>152</v>
      </c>
      <c r="D65" s="1"/>
      <c r="E65" s="1"/>
      <c r="F65" s="1"/>
      <c r="G65" s="1"/>
      <c r="H65" s="1"/>
      <c r="I65" s="1"/>
      <c r="J65" s="94"/>
    </row>
    <row r="66" spans="2:10" ht="15.75">
      <c r="B66" s="80"/>
      <c r="C66" s="108" t="s">
        <v>68</v>
      </c>
      <c r="D66" s="1"/>
      <c r="E66" s="1"/>
      <c r="F66" s="1"/>
      <c r="G66" s="1"/>
      <c r="H66" s="1"/>
      <c r="I66" s="1"/>
      <c r="J66" s="94"/>
    </row>
    <row r="67" spans="2:10" ht="3.75" customHeight="1" thickBot="1">
      <c r="B67" s="109"/>
      <c r="C67" s="110"/>
      <c r="D67" s="111"/>
      <c r="E67" s="111"/>
      <c r="F67" s="111"/>
      <c r="G67" s="111"/>
      <c r="H67" s="111"/>
      <c r="I67" s="111"/>
      <c r="J67" s="112"/>
    </row>
    <row r="68" spans="2:10" ht="15.75" thickTop="1">
      <c r="B68" s="72"/>
      <c r="C68" s="113"/>
      <c r="D68" s="2"/>
      <c r="E68" s="2"/>
      <c r="F68" s="2"/>
      <c r="G68" s="2"/>
      <c r="H68" s="2"/>
      <c r="I68" s="2"/>
      <c r="J68" s="2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7"/>
  <sheetViews>
    <sheetView showGridLines="0" zoomScale="70" zoomScaleNormal="70" zoomScaleSheetLayoutView="70" workbookViewId="0" topLeftCell="B1">
      <selection activeCell="C6" sqref="C6"/>
    </sheetView>
  </sheetViews>
  <sheetFormatPr defaultColWidth="8.88671875" defaultRowHeight="15"/>
  <cols>
    <col min="1" max="1" width="0" style="0" hidden="1" customWidth="1"/>
    <col min="3" max="3" width="67.4453125" style="0" customWidth="1"/>
    <col min="4" max="5" width="8.5546875" style="0" bestFit="1" customWidth="1"/>
    <col min="9" max="9" width="48.88671875" style="0" customWidth="1"/>
  </cols>
  <sheetData>
    <row r="1" spans="3:10" ht="18">
      <c r="C1" s="176" t="s">
        <v>148</v>
      </c>
      <c r="D1" s="3"/>
      <c r="E1" s="2"/>
      <c r="F1" s="2"/>
      <c r="G1" s="2"/>
      <c r="H1" s="2"/>
      <c r="I1" s="2"/>
      <c r="J1" s="2"/>
    </row>
    <row r="2" spans="2:10" ht="32.25" thickBot="1">
      <c r="B2" s="114"/>
      <c r="C2" s="73"/>
      <c r="D2" s="74"/>
      <c r="E2" s="2"/>
      <c r="F2" s="2"/>
      <c r="G2" s="2"/>
      <c r="H2" s="2"/>
      <c r="I2" s="2"/>
      <c r="J2" s="2"/>
    </row>
    <row r="3" spans="2:10" ht="15.75" thickTop="1">
      <c r="B3" s="115"/>
      <c r="C3" s="76"/>
      <c r="D3" s="77"/>
      <c r="E3" s="78"/>
      <c r="F3" s="78"/>
      <c r="G3" s="78"/>
      <c r="H3" s="78"/>
      <c r="I3" s="78"/>
      <c r="J3" s="79"/>
    </row>
    <row r="4" spans="2:10" ht="15">
      <c r="B4" s="12"/>
      <c r="C4" s="165" t="s">
        <v>25</v>
      </c>
      <c r="D4" s="81"/>
      <c r="E4" s="82"/>
      <c r="F4" s="82" t="s">
        <v>75</v>
      </c>
      <c r="G4" s="82"/>
      <c r="H4" s="82"/>
      <c r="I4" s="116"/>
      <c r="J4" s="84"/>
    </row>
    <row r="5" spans="2:10" ht="15.75">
      <c r="B5" s="12"/>
      <c r="C5" s="165" t="s">
        <v>26</v>
      </c>
      <c r="D5" s="21">
        <v>2008</v>
      </c>
      <c r="E5" s="21">
        <v>2009</v>
      </c>
      <c r="F5" s="21">
        <v>2010</v>
      </c>
      <c r="G5" s="21">
        <v>2011</v>
      </c>
      <c r="H5" s="21">
        <v>2012</v>
      </c>
      <c r="I5" s="117"/>
      <c r="J5" s="84"/>
    </row>
    <row r="6" spans="2:10" ht="15.75">
      <c r="B6" s="12"/>
      <c r="C6" s="368" t="str">
        <f>+Fedőlap!$E$13</f>
        <v>Dátum: 2012.04.18.</v>
      </c>
      <c r="D6" s="356"/>
      <c r="E6" s="356"/>
      <c r="F6" s="356"/>
      <c r="G6" s="356"/>
      <c r="H6" s="357"/>
      <c r="I6" s="87"/>
      <c r="J6" s="84"/>
    </row>
    <row r="7" spans="2:10" ht="16.5" thickBot="1">
      <c r="B7" s="12"/>
      <c r="C7" s="118"/>
      <c r="D7" s="89"/>
      <c r="E7" s="89"/>
      <c r="F7" s="89"/>
      <c r="G7" s="89"/>
      <c r="H7" s="310"/>
      <c r="I7" s="31"/>
      <c r="J7" s="84"/>
    </row>
    <row r="8" spans="2:10" ht="17.25" thickBot="1" thickTop="1">
      <c r="B8" s="12"/>
      <c r="C8" s="175" t="s">
        <v>69</v>
      </c>
      <c r="D8" s="120" t="s">
        <v>5</v>
      </c>
      <c r="E8" s="120" t="s">
        <v>5</v>
      </c>
      <c r="F8" s="120" t="s">
        <v>5</v>
      </c>
      <c r="G8" s="120" t="s">
        <v>5</v>
      </c>
      <c r="H8" s="393" t="s">
        <v>5</v>
      </c>
      <c r="I8" s="121"/>
      <c r="J8" s="91"/>
    </row>
    <row r="9" spans="2:10" ht="15.75" thickTop="1">
      <c r="B9" s="12"/>
      <c r="C9" s="309" t="s">
        <v>165</v>
      </c>
      <c r="D9" s="308" t="s">
        <v>5</v>
      </c>
      <c r="E9" s="308" t="s">
        <v>5</v>
      </c>
      <c r="F9" s="308" t="s">
        <v>5</v>
      </c>
      <c r="G9" s="308" t="s">
        <v>5</v>
      </c>
      <c r="H9" s="394" t="s">
        <v>5</v>
      </c>
      <c r="I9" s="278"/>
      <c r="J9" s="94"/>
    </row>
    <row r="10" spans="2:10" ht="15.75">
      <c r="B10" s="12"/>
      <c r="C10" s="92"/>
      <c r="D10" s="95"/>
      <c r="E10" s="96"/>
      <c r="F10" s="96"/>
      <c r="G10" s="96"/>
      <c r="H10" s="311"/>
      <c r="I10" s="98"/>
      <c r="J10" s="94"/>
    </row>
    <row r="11" spans="2:10" ht="15">
      <c r="B11" s="122"/>
      <c r="C11" s="171" t="s">
        <v>49</v>
      </c>
      <c r="D11" s="105" t="s">
        <v>5</v>
      </c>
      <c r="E11" s="105" t="s">
        <v>5</v>
      </c>
      <c r="F11" s="105" t="s">
        <v>5</v>
      </c>
      <c r="G11" s="105" t="s">
        <v>5</v>
      </c>
      <c r="H11" s="389" t="s">
        <v>5</v>
      </c>
      <c r="I11" s="100"/>
      <c r="J11" s="94"/>
    </row>
    <row r="12" spans="2:10" ht="15">
      <c r="B12" s="12"/>
      <c r="C12" s="99" t="s">
        <v>70</v>
      </c>
      <c r="D12" s="105" t="s">
        <v>5</v>
      </c>
      <c r="E12" s="105" t="s">
        <v>5</v>
      </c>
      <c r="F12" s="105" t="s">
        <v>5</v>
      </c>
      <c r="G12" s="105" t="s">
        <v>5</v>
      </c>
      <c r="H12" s="389" t="s">
        <v>5</v>
      </c>
      <c r="I12" s="100"/>
      <c r="J12" s="94"/>
    </row>
    <row r="13" spans="2:10" ht="15">
      <c r="B13" s="12"/>
      <c r="C13" s="99" t="s">
        <v>71</v>
      </c>
      <c r="D13" s="105" t="s">
        <v>5</v>
      </c>
      <c r="E13" s="105" t="s">
        <v>5</v>
      </c>
      <c r="F13" s="105" t="s">
        <v>5</v>
      </c>
      <c r="G13" s="105" t="s">
        <v>5</v>
      </c>
      <c r="H13" s="389" t="s">
        <v>5</v>
      </c>
      <c r="I13" s="100"/>
      <c r="J13" s="94"/>
    </row>
    <row r="14" spans="2:10" ht="15">
      <c r="B14" s="12"/>
      <c r="C14" s="99" t="s">
        <v>72</v>
      </c>
      <c r="D14" s="105" t="s">
        <v>5</v>
      </c>
      <c r="E14" s="105" t="s">
        <v>5</v>
      </c>
      <c r="F14" s="105" t="s">
        <v>5</v>
      </c>
      <c r="G14" s="105" t="s">
        <v>5</v>
      </c>
      <c r="H14" s="389" t="s">
        <v>5</v>
      </c>
      <c r="I14" s="100"/>
      <c r="J14" s="94"/>
    </row>
    <row r="15" spans="2:10" ht="15">
      <c r="B15" s="12"/>
      <c r="C15" s="272" t="s">
        <v>166</v>
      </c>
      <c r="D15" s="105"/>
      <c r="E15" s="105"/>
      <c r="F15" s="105"/>
      <c r="G15" s="105"/>
      <c r="H15" s="389"/>
      <c r="I15" s="100"/>
      <c r="J15" s="94"/>
    </row>
    <row r="16" spans="2:10" ht="15">
      <c r="B16" s="12"/>
      <c r="C16" s="101" t="s">
        <v>55</v>
      </c>
      <c r="D16" s="298"/>
      <c r="E16" s="298"/>
      <c r="F16" s="298"/>
      <c r="G16" s="298"/>
      <c r="H16" s="389"/>
      <c r="I16" s="347"/>
      <c r="J16" s="94"/>
    </row>
    <row r="17" spans="2:10" ht="15">
      <c r="B17" s="12"/>
      <c r="C17" s="101" t="s">
        <v>56</v>
      </c>
      <c r="D17" s="298"/>
      <c r="E17" s="298"/>
      <c r="F17" s="298"/>
      <c r="G17" s="298"/>
      <c r="H17" s="389"/>
      <c r="I17" s="347"/>
      <c r="J17" s="94"/>
    </row>
    <row r="18" spans="2:10" ht="15">
      <c r="B18" s="12"/>
      <c r="C18" s="123"/>
      <c r="D18" s="102"/>
      <c r="E18" s="103"/>
      <c r="F18" s="103"/>
      <c r="G18" s="103"/>
      <c r="H18" s="390"/>
      <c r="I18" s="100"/>
      <c r="J18" s="94"/>
    </row>
    <row r="19" spans="2:10" ht="15">
      <c r="B19" s="12"/>
      <c r="C19" s="99" t="s">
        <v>73</v>
      </c>
      <c r="D19" s="124" t="s">
        <v>5</v>
      </c>
      <c r="E19" s="124" t="s">
        <v>5</v>
      </c>
      <c r="F19" s="124" t="s">
        <v>5</v>
      </c>
      <c r="G19" s="124" t="s">
        <v>5</v>
      </c>
      <c r="H19" s="389" t="s">
        <v>5</v>
      </c>
      <c r="I19" s="100"/>
      <c r="J19" s="94"/>
    </row>
    <row r="20" spans="2:10" ht="15">
      <c r="B20" s="12"/>
      <c r="C20" s="101" t="s">
        <v>55</v>
      </c>
      <c r="D20" s="298"/>
      <c r="E20" s="298"/>
      <c r="F20" s="298"/>
      <c r="G20" s="298"/>
      <c r="H20" s="389"/>
      <c r="I20" s="347"/>
      <c r="J20" s="94"/>
    </row>
    <row r="21" spans="2:10" ht="15">
      <c r="B21" s="12"/>
      <c r="C21" s="101" t="s">
        <v>56</v>
      </c>
      <c r="D21" s="298"/>
      <c r="E21" s="298"/>
      <c r="F21" s="298"/>
      <c r="G21" s="298"/>
      <c r="H21" s="389"/>
      <c r="I21" s="347"/>
      <c r="J21" s="94"/>
    </row>
    <row r="22" spans="2:10" ht="15">
      <c r="B22" s="12"/>
      <c r="C22" s="123"/>
      <c r="D22" s="102"/>
      <c r="E22" s="103"/>
      <c r="F22" s="103"/>
      <c r="G22" s="103"/>
      <c r="H22" s="390"/>
      <c r="I22" s="100"/>
      <c r="J22" s="94"/>
    </row>
    <row r="23" spans="2:10" ht="15">
      <c r="B23" s="122"/>
      <c r="C23" s="172" t="s">
        <v>58</v>
      </c>
      <c r="D23" s="124" t="s">
        <v>5</v>
      </c>
      <c r="E23" s="124" t="s">
        <v>5</v>
      </c>
      <c r="F23" s="124" t="s">
        <v>5</v>
      </c>
      <c r="G23" s="124" t="s">
        <v>5</v>
      </c>
      <c r="H23" s="389" t="s">
        <v>5</v>
      </c>
      <c r="I23" s="100"/>
      <c r="J23" s="94"/>
    </row>
    <row r="24" spans="2:10" ht="15">
      <c r="B24" s="12"/>
      <c r="C24" s="123"/>
      <c r="D24" s="102"/>
      <c r="E24" s="103"/>
      <c r="F24" s="103"/>
      <c r="G24" s="103"/>
      <c r="H24" s="390"/>
      <c r="I24" s="100"/>
      <c r="J24" s="94"/>
    </row>
    <row r="25" spans="2:10" ht="15">
      <c r="B25" s="122"/>
      <c r="C25" s="172" t="s">
        <v>59</v>
      </c>
      <c r="D25" s="124" t="s">
        <v>5</v>
      </c>
      <c r="E25" s="124" t="s">
        <v>5</v>
      </c>
      <c r="F25" s="124" t="s">
        <v>5</v>
      </c>
      <c r="G25" s="124" t="s">
        <v>5</v>
      </c>
      <c r="H25" s="389" t="s">
        <v>5</v>
      </c>
      <c r="I25" s="100"/>
      <c r="J25" s="94"/>
    </row>
    <row r="26" spans="2:10" ht="15">
      <c r="B26" s="122"/>
      <c r="C26" s="101" t="s">
        <v>55</v>
      </c>
      <c r="D26" s="298"/>
      <c r="E26" s="298"/>
      <c r="F26" s="298"/>
      <c r="G26" s="298"/>
      <c r="H26" s="389"/>
      <c r="I26" s="347"/>
      <c r="J26" s="94"/>
    </row>
    <row r="27" spans="2:10" ht="15">
      <c r="B27" s="122"/>
      <c r="C27" s="101" t="s">
        <v>56</v>
      </c>
      <c r="D27" s="298"/>
      <c r="E27" s="298"/>
      <c r="F27" s="298"/>
      <c r="G27" s="298"/>
      <c r="H27" s="389"/>
      <c r="I27" s="347"/>
      <c r="J27" s="94"/>
    </row>
    <row r="28" spans="2:10" ht="15">
      <c r="B28" s="122"/>
      <c r="C28" s="172" t="s">
        <v>60</v>
      </c>
      <c r="D28" s="124" t="s">
        <v>5</v>
      </c>
      <c r="E28" s="124" t="s">
        <v>5</v>
      </c>
      <c r="F28" s="124" t="s">
        <v>5</v>
      </c>
      <c r="G28" s="124" t="s">
        <v>5</v>
      </c>
      <c r="H28" s="389" t="s">
        <v>5</v>
      </c>
      <c r="I28" s="100"/>
      <c r="J28" s="94"/>
    </row>
    <row r="29" spans="2:10" ht="15">
      <c r="B29" s="122"/>
      <c r="C29" s="101" t="s">
        <v>55</v>
      </c>
      <c r="D29" s="298"/>
      <c r="E29" s="298"/>
      <c r="F29" s="298"/>
      <c r="G29" s="298"/>
      <c r="H29" s="389"/>
      <c r="I29" s="347"/>
      <c r="J29" s="94"/>
    </row>
    <row r="30" spans="2:10" ht="15">
      <c r="B30" s="122"/>
      <c r="C30" s="101" t="s">
        <v>56</v>
      </c>
      <c r="D30" s="298"/>
      <c r="E30" s="298"/>
      <c r="F30" s="298"/>
      <c r="G30" s="298"/>
      <c r="H30" s="389"/>
      <c r="I30" s="347"/>
      <c r="J30" s="94"/>
    </row>
    <row r="31" spans="2:10" ht="15">
      <c r="B31" s="122"/>
      <c r="C31" s="99"/>
      <c r="D31" s="102"/>
      <c r="E31" s="103"/>
      <c r="F31" s="103"/>
      <c r="G31" s="103"/>
      <c r="H31" s="390"/>
      <c r="I31" s="100"/>
      <c r="J31" s="94"/>
    </row>
    <row r="32" spans="2:10" ht="30">
      <c r="B32" s="122"/>
      <c r="C32" s="274" t="s">
        <v>167</v>
      </c>
      <c r="D32" s="124" t="s">
        <v>5</v>
      </c>
      <c r="E32" s="124" t="s">
        <v>5</v>
      </c>
      <c r="F32" s="124" t="s">
        <v>5</v>
      </c>
      <c r="G32" s="124" t="s">
        <v>5</v>
      </c>
      <c r="H32" s="389" t="s">
        <v>5</v>
      </c>
      <c r="I32" s="100"/>
      <c r="J32" s="94"/>
    </row>
    <row r="33" spans="2:10" ht="30">
      <c r="B33" s="122"/>
      <c r="C33" s="274" t="s">
        <v>168</v>
      </c>
      <c r="D33" s="124" t="s">
        <v>5</v>
      </c>
      <c r="E33" s="124" t="s">
        <v>5</v>
      </c>
      <c r="F33" s="124" t="s">
        <v>5</v>
      </c>
      <c r="G33" s="124" t="s">
        <v>5</v>
      </c>
      <c r="H33" s="389" t="s">
        <v>5</v>
      </c>
      <c r="I33" s="100"/>
      <c r="J33" s="94"/>
    </row>
    <row r="34" spans="2:10" ht="15">
      <c r="B34" s="122"/>
      <c r="C34" s="101" t="s">
        <v>55</v>
      </c>
      <c r="D34" s="298"/>
      <c r="E34" s="298"/>
      <c r="F34" s="298"/>
      <c r="G34" s="298"/>
      <c r="H34" s="389"/>
      <c r="I34" s="347"/>
      <c r="J34" s="94"/>
    </row>
    <row r="35" spans="2:10" ht="15">
      <c r="B35" s="122"/>
      <c r="C35" s="101" t="s">
        <v>56</v>
      </c>
      <c r="D35" s="298"/>
      <c r="E35" s="298"/>
      <c r="F35" s="298"/>
      <c r="G35" s="298"/>
      <c r="H35" s="389"/>
      <c r="I35" s="347"/>
      <c r="J35" s="94"/>
    </row>
    <row r="36" spans="2:10" ht="15">
      <c r="B36" s="12"/>
      <c r="C36" s="99"/>
      <c r="D36" s="102"/>
      <c r="E36" s="103"/>
      <c r="F36" s="103"/>
      <c r="G36" s="103"/>
      <c r="H36" s="390"/>
      <c r="I36" s="100"/>
      <c r="J36" s="94"/>
    </row>
    <row r="37" spans="2:10" ht="15">
      <c r="B37" s="12"/>
      <c r="C37" s="172" t="s">
        <v>65</v>
      </c>
      <c r="D37" s="124" t="s">
        <v>5</v>
      </c>
      <c r="E37" s="124" t="s">
        <v>5</v>
      </c>
      <c r="F37" s="124" t="s">
        <v>5</v>
      </c>
      <c r="G37" s="124" t="s">
        <v>5</v>
      </c>
      <c r="H37" s="389" t="s">
        <v>5</v>
      </c>
      <c r="I37" s="100"/>
      <c r="J37" s="94"/>
    </row>
    <row r="38" spans="2:10" ht="15">
      <c r="B38" s="12"/>
      <c r="C38" s="101" t="s">
        <v>55</v>
      </c>
      <c r="D38" s="298"/>
      <c r="E38" s="298"/>
      <c r="F38" s="298"/>
      <c r="G38" s="298"/>
      <c r="H38" s="389"/>
      <c r="I38" s="347"/>
      <c r="J38" s="94"/>
    </row>
    <row r="39" spans="2:10" ht="15">
      <c r="B39" s="12"/>
      <c r="C39" s="101" t="s">
        <v>56</v>
      </c>
      <c r="D39" s="298"/>
      <c r="E39" s="298"/>
      <c r="F39" s="298"/>
      <c r="G39" s="298"/>
      <c r="H39" s="389"/>
      <c r="I39" s="347"/>
      <c r="J39" s="94"/>
    </row>
    <row r="40" spans="2:10" ht="15">
      <c r="B40" s="12"/>
      <c r="C40" s="101" t="s">
        <v>57</v>
      </c>
      <c r="D40" s="298"/>
      <c r="E40" s="298"/>
      <c r="F40" s="298"/>
      <c r="G40" s="298"/>
      <c r="H40" s="389"/>
      <c r="I40" s="347"/>
      <c r="J40" s="94"/>
    </row>
    <row r="41" spans="2:10" ht="15.75" thickBot="1">
      <c r="B41" s="12"/>
      <c r="C41" s="99"/>
      <c r="D41" s="95"/>
      <c r="E41" s="96"/>
      <c r="F41" s="96"/>
      <c r="G41" s="96"/>
      <c r="H41" s="391"/>
      <c r="I41" s="100"/>
      <c r="J41" s="94"/>
    </row>
    <row r="42" spans="2:10" ht="17.25" thickBot="1" thickTop="1">
      <c r="B42" s="12"/>
      <c r="C42" s="173" t="s">
        <v>74</v>
      </c>
      <c r="D42" s="339" t="s">
        <v>5</v>
      </c>
      <c r="E42" s="339" t="s">
        <v>5</v>
      </c>
      <c r="F42" s="339" t="s">
        <v>5</v>
      </c>
      <c r="G42" s="339" t="s">
        <v>5</v>
      </c>
      <c r="H42" s="392" t="s">
        <v>5</v>
      </c>
      <c r="I42" s="106"/>
      <c r="J42" s="91"/>
    </row>
    <row r="43" spans="2:10" ht="16.5" thickTop="1">
      <c r="B43" s="12"/>
      <c r="C43" s="174" t="s">
        <v>67</v>
      </c>
      <c r="D43" s="43"/>
      <c r="E43" s="125"/>
      <c r="F43" s="125"/>
      <c r="G43" s="104"/>
      <c r="H43" s="104"/>
      <c r="I43" s="125"/>
      <c r="J43" s="94"/>
    </row>
    <row r="44" spans="2:10" ht="15.75">
      <c r="B44" s="12"/>
      <c r="C44" s="126"/>
      <c r="D44" s="127"/>
      <c r="E44" s="125"/>
      <c r="F44" s="125"/>
      <c r="G44" s="125"/>
      <c r="H44" s="125"/>
      <c r="I44" s="125"/>
      <c r="J44" s="94"/>
    </row>
    <row r="45" spans="2:10" ht="15.75">
      <c r="B45" s="12"/>
      <c r="C45" s="63" t="s">
        <v>169</v>
      </c>
      <c r="D45" s="29"/>
      <c r="E45" s="125"/>
      <c r="F45" s="125"/>
      <c r="G45" s="125"/>
      <c r="H45" s="125"/>
      <c r="I45" s="125"/>
      <c r="J45" s="94"/>
    </row>
    <row r="46" spans="2:10" ht="15.75">
      <c r="B46" s="12"/>
      <c r="C46" s="108" t="s">
        <v>68</v>
      </c>
      <c r="D46" s="29"/>
      <c r="E46" s="125"/>
      <c r="F46" s="125"/>
      <c r="G46" s="125"/>
      <c r="H46" s="125"/>
      <c r="I46" s="125"/>
      <c r="J46" s="94"/>
    </row>
    <row r="47" spans="2:10" ht="15.75" thickBot="1">
      <c r="B47" s="128"/>
      <c r="C47" s="110"/>
      <c r="D47" s="111"/>
      <c r="E47" s="111"/>
      <c r="F47" s="111"/>
      <c r="G47" s="111"/>
      <c r="H47" s="111"/>
      <c r="I47" s="111"/>
      <c r="J47" s="112"/>
    </row>
    <row r="48" ht="15.75" thickTop="1"/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49"/>
  <sheetViews>
    <sheetView showGridLines="0" zoomScale="75" zoomScaleNormal="75" zoomScaleSheetLayoutView="70" workbookViewId="0" topLeftCell="B10">
      <selection activeCell="C6" sqref="C6"/>
    </sheetView>
  </sheetViews>
  <sheetFormatPr defaultColWidth="8.88671875" defaultRowHeight="15"/>
  <cols>
    <col min="1" max="1" width="0" style="0" hidden="1" customWidth="1"/>
    <col min="3" max="3" width="65.10546875" style="0" customWidth="1"/>
    <col min="4" max="8" width="10.21484375" style="0" bestFit="1" customWidth="1"/>
    <col min="9" max="9" width="39.6640625" style="0" customWidth="1"/>
  </cols>
  <sheetData>
    <row r="1" spans="3:10" ht="18">
      <c r="C1" s="176" t="s">
        <v>147</v>
      </c>
      <c r="D1" s="3"/>
      <c r="E1" s="2"/>
      <c r="F1" s="2"/>
      <c r="G1" s="2"/>
      <c r="H1" s="2"/>
      <c r="I1" s="2"/>
      <c r="J1" s="2"/>
    </row>
    <row r="2" spans="2:10" ht="32.25" thickBot="1">
      <c r="B2" s="114"/>
      <c r="C2" s="73"/>
      <c r="D2" s="74"/>
      <c r="E2" s="2"/>
      <c r="F2" s="2"/>
      <c r="G2" s="2"/>
      <c r="H2" s="2"/>
      <c r="I2" s="2"/>
      <c r="J2" s="2"/>
    </row>
    <row r="3" spans="2:10" ht="15.75" thickTop="1">
      <c r="B3" s="115"/>
      <c r="C3" s="76"/>
      <c r="D3" s="77"/>
      <c r="E3" s="78"/>
      <c r="F3" s="78"/>
      <c r="G3" s="78"/>
      <c r="H3" s="78"/>
      <c r="I3" s="78"/>
      <c r="J3" s="79"/>
    </row>
    <row r="4" spans="2:10" ht="15">
      <c r="B4" s="12"/>
      <c r="C4" s="165" t="s">
        <v>25</v>
      </c>
      <c r="D4" s="81"/>
      <c r="E4" s="82"/>
      <c r="F4" s="82" t="s">
        <v>75</v>
      </c>
      <c r="G4" s="82"/>
      <c r="H4" s="82"/>
      <c r="I4" s="116"/>
      <c r="J4" s="84"/>
    </row>
    <row r="5" spans="2:10" ht="15.75">
      <c r="B5" s="12"/>
      <c r="C5" s="165" t="s">
        <v>26</v>
      </c>
      <c r="D5" s="21">
        <v>2008</v>
      </c>
      <c r="E5" s="21">
        <v>2009</v>
      </c>
      <c r="F5" s="21">
        <v>2010</v>
      </c>
      <c r="G5" s="21">
        <v>2011</v>
      </c>
      <c r="H5" s="21">
        <v>2012</v>
      </c>
      <c r="I5" s="117"/>
      <c r="J5" s="84"/>
    </row>
    <row r="6" spans="2:10" ht="15.75">
      <c r="B6" s="12"/>
      <c r="C6" s="368" t="str">
        <f>+Fedőlap!$E$13</f>
        <v>Dátum: 2012.04.18.</v>
      </c>
      <c r="D6" s="356"/>
      <c r="E6" s="356"/>
      <c r="F6" s="356"/>
      <c r="G6" s="356"/>
      <c r="H6" s="356"/>
      <c r="I6" s="87"/>
      <c r="J6" s="84"/>
    </row>
    <row r="7" spans="2:10" ht="16.5" thickBot="1">
      <c r="B7" s="12"/>
      <c r="C7" s="118"/>
      <c r="D7" s="89"/>
      <c r="E7" s="89"/>
      <c r="F7" s="89"/>
      <c r="G7" s="89"/>
      <c r="H7" s="119"/>
      <c r="I7" s="31"/>
      <c r="J7" s="84"/>
    </row>
    <row r="8" spans="2:10" ht="17.25" thickBot="1" thickTop="1">
      <c r="B8" s="12"/>
      <c r="C8" s="175" t="s">
        <v>76</v>
      </c>
      <c r="D8" s="295">
        <v>15566</v>
      </c>
      <c r="E8" s="295">
        <v>-82537</v>
      </c>
      <c r="F8" s="295">
        <v>-231989</v>
      </c>
      <c r="G8" s="295">
        <v>8736.348000000231</v>
      </c>
      <c r="H8" s="295">
        <v>-90000</v>
      </c>
      <c r="I8" s="121"/>
      <c r="J8" s="91"/>
    </row>
    <row r="9" spans="2:10" ht="16.5" thickTop="1">
      <c r="B9" s="12"/>
      <c r="C9" s="168" t="s">
        <v>165</v>
      </c>
      <c r="D9" s="308" t="s">
        <v>244</v>
      </c>
      <c r="E9" s="308" t="s">
        <v>244</v>
      </c>
      <c r="F9" s="308" t="s">
        <v>244</v>
      </c>
      <c r="G9" s="308" t="s">
        <v>244</v>
      </c>
      <c r="H9" s="308" t="s">
        <v>244</v>
      </c>
      <c r="I9" s="278"/>
      <c r="J9" s="94"/>
    </row>
    <row r="10" spans="2:10" ht="15.75">
      <c r="B10" s="12"/>
      <c r="C10" s="92"/>
      <c r="D10" s="280"/>
      <c r="E10" s="281"/>
      <c r="F10" s="281"/>
      <c r="G10" s="286"/>
      <c r="H10" s="286"/>
      <c r="I10" s="98"/>
      <c r="J10" s="94"/>
    </row>
    <row r="11" spans="2:10" ht="15">
      <c r="B11" s="122"/>
      <c r="C11" s="171" t="s">
        <v>49</v>
      </c>
      <c r="D11" s="296">
        <f>SUM(D12:D14)</f>
        <v>-16580</v>
      </c>
      <c r="E11" s="296">
        <f>SUM(E12:E14)</f>
        <v>3176</v>
      </c>
      <c r="F11" s="296">
        <f>SUM(F12:F14)</f>
        <v>5613</v>
      </c>
      <c r="G11" s="296">
        <f>SUM(G12:G14)</f>
        <v>-892.0980000000021</v>
      </c>
      <c r="H11" s="296">
        <f>SUM(H12:H14)</f>
        <v>5210</v>
      </c>
      <c r="I11" s="100"/>
      <c r="J11" s="94"/>
    </row>
    <row r="12" spans="2:10" ht="15">
      <c r="B12" s="12"/>
      <c r="C12" s="99" t="s">
        <v>70</v>
      </c>
      <c r="D12" s="297">
        <v>-7434</v>
      </c>
      <c r="E12" s="297">
        <v>-4609</v>
      </c>
      <c r="F12" s="297">
        <v>-1982</v>
      </c>
      <c r="G12" s="297">
        <v>-6025.428000000002</v>
      </c>
      <c r="H12" s="297">
        <v>0</v>
      </c>
      <c r="I12" s="100"/>
      <c r="J12" s="94"/>
    </row>
    <row r="13" spans="2:10" ht="15">
      <c r="B13" s="12"/>
      <c r="C13" s="99" t="s">
        <v>71</v>
      </c>
      <c r="D13" s="297">
        <v>-16270</v>
      </c>
      <c r="E13" s="297">
        <v>7212</v>
      </c>
      <c r="F13" s="297">
        <v>6468</v>
      </c>
      <c r="G13" s="297">
        <v>5119.3369999999995</v>
      </c>
      <c r="H13" s="297">
        <v>5210</v>
      </c>
      <c r="I13" s="100"/>
      <c r="J13" s="94"/>
    </row>
    <row r="14" spans="2:10" ht="15">
      <c r="B14" s="12"/>
      <c r="C14" s="99" t="s">
        <v>72</v>
      </c>
      <c r="D14" s="297">
        <v>7124</v>
      </c>
      <c r="E14" s="297">
        <v>573</v>
      </c>
      <c r="F14" s="297">
        <v>1127</v>
      </c>
      <c r="G14" s="297">
        <v>13.993</v>
      </c>
      <c r="H14" s="297">
        <v>0</v>
      </c>
      <c r="I14" s="100"/>
      <c r="J14" s="94"/>
    </row>
    <row r="15" spans="2:10" ht="15">
      <c r="B15" s="12"/>
      <c r="C15" s="272" t="s">
        <v>166</v>
      </c>
      <c r="D15" s="297" t="s">
        <v>247</v>
      </c>
      <c r="E15" s="297" t="s">
        <v>247</v>
      </c>
      <c r="F15" s="297" t="s">
        <v>247</v>
      </c>
      <c r="G15" s="297" t="s">
        <v>247</v>
      </c>
      <c r="H15" s="297" t="s">
        <v>247</v>
      </c>
      <c r="I15" s="100"/>
      <c r="J15" s="94"/>
    </row>
    <row r="16" spans="2:10" ht="15">
      <c r="B16" s="12"/>
      <c r="C16" s="101" t="s">
        <v>55</v>
      </c>
      <c r="D16" s="298"/>
      <c r="E16" s="298"/>
      <c r="F16" s="298"/>
      <c r="G16" s="298"/>
      <c r="H16" s="298"/>
      <c r="I16" s="358"/>
      <c r="J16" s="94"/>
    </row>
    <row r="17" spans="2:10" ht="15">
      <c r="B17" s="12"/>
      <c r="C17" s="101" t="s">
        <v>56</v>
      </c>
      <c r="D17" s="303"/>
      <c r="E17" s="303"/>
      <c r="F17" s="303"/>
      <c r="G17" s="303"/>
      <c r="H17" s="303"/>
      <c r="I17" s="358"/>
      <c r="J17" s="94"/>
    </row>
    <row r="18" spans="2:10" ht="15">
      <c r="B18" s="12"/>
      <c r="C18" s="123"/>
      <c r="D18" s="285"/>
      <c r="E18" s="286"/>
      <c r="F18" s="286"/>
      <c r="G18" s="286"/>
      <c r="H18" s="286"/>
      <c r="I18" s="100"/>
      <c r="J18" s="94"/>
    </row>
    <row r="19" spans="2:10" ht="15">
      <c r="B19" s="12"/>
      <c r="C19" s="99" t="s">
        <v>73</v>
      </c>
      <c r="D19" s="297" t="s">
        <v>5</v>
      </c>
      <c r="E19" s="297" t="s">
        <v>5</v>
      </c>
      <c r="F19" s="297" t="s">
        <v>5</v>
      </c>
      <c r="G19" s="297" t="s">
        <v>5</v>
      </c>
      <c r="H19" s="297">
        <v>0</v>
      </c>
      <c r="I19" s="100"/>
      <c r="J19" s="94"/>
    </row>
    <row r="20" spans="2:10" ht="15">
      <c r="B20" s="122"/>
      <c r="C20" s="101" t="s">
        <v>55</v>
      </c>
      <c r="D20" s="298"/>
      <c r="E20" s="298"/>
      <c r="F20" s="298"/>
      <c r="G20" s="298"/>
      <c r="H20" s="298"/>
      <c r="I20" s="358"/>
      <c r="J20" s="94"/>
    </row>
    <row r="21" spans="2:10" ht="15">
      <c r="B21" s="122"/>
      <c r="C21" s="101" t="s">
        <v>56</v>
      </c>
      <c r="D21" s="303"/>
      <c r="E21" s="303"/>
      <c r="F21" s="303"/>
      <c r="G21" s="303"/>
      <c r="H21" s="303"/>
      <c r="I21" s="358"/>
      <c r="J21" s="94"/>
    </row>
    <row r="22" spans="2:10" ht="15">
      <c r="B22" s="122"/>
      <c r="C22" s="123"/>
      <c r="D22" s="285"/>
      <c r="E22" s="286"/>
      <c r="F22" s="286"/>
      <c r="G22" s="286"/>
      <c r="H22" s="286"/>
      <c r="I22" s="100"/>
      <c r="J22" s="94"/>
    </row>
    <row r="23" spans="2:10" ht="15">
      <c r="B23" s="122"/>
      <c r="C23" s="172" t="s">
        <v>58</v>
      </c>
      <c r="D23" s="297">
        <v>-1795</v>
      </c>
      <c r="E23" s="297">
        <v>0</v>
      </c>
      <c r="F23" s="297">
        <v>0</v>
      </c>
      <c r="G23" s="297">
        <v>0</v>
      </c>
      <c r="H23" s="297">
        <v>0</v>
      </c>
      <c r="I23" s="100"/>
      <c r="J23" s="94"/>
    </row>
    <row r="24" spans="2:10" ht="15">
      <c r="B24" s="122"/>
      <c r="C24" s="123"/>
      <c r="D24" s="285"/>
      <c r="E24" s="286"/>
      <c r="F24" s="286"/>
      <c r="G24" s="286"/>
      <c r="H24" s="286"/>
      <c r="I24" s="100"/>
      <c r="J24" s="94"/>
    </row>
    <row r="25" spans="2:10" ht="15">
      <c r="B25" s="122"/>
      <c r="C25" s="172" t="s">
        <v>59</v>
      </c>
      <c r="D25" s="297">
        <f>+D26+D27</f>
        <v>826</v>
      </c>
      <c r="E25" s="297">
        <f>+E26+E27</f>
        <v>-674</v>
      </c>
      <c r="F25" s="297">
        <f>+F26+F27</f>
        <v>2702</v>
      </c>
      <c r="G25" s="297">
        <f>+G26+G27</f>
        <v>1798</v>
      </c>
      <c r="H25" s="297">
        <f>+H26+H27</f>
        <v>0</v>
      </c>
      <c r="I25" s="100"/>
      <c r="J25" s="94"/>
    </row>
    <row r="26" spans="2:10" ht="15">
      <c r="B26" s="122"/>
      <c r="C26" s="101" t="s">
        <v>55</v>
      </c>
      <c r="D26" s="298">
        <v>826</v>
      </c>
      <c r="E26" s="298">
        <v>-674</v>
      </c>
      <c r="F26" s="298">
        <v>2702</v>
      </c>
      <c r="G26" s="298">
        <v>1798</v>
      </c>
      <c r="H26" s="298">
        <v>0</v>
      </c>
      <c r="I26" s="370" t="s">
        <v>84</v>
      </c>
      <c r="J26" s="94"/>
    </row>
    <row r="27" spans="2:10" ht="15">
      <c r="B27" s="122"/>
      <c r="C27" s="101" t="s">
        <v>56</v>
      </c>
      <c r="D27" s="298">
        <v>0</v>
      </c>
      <c r="E27" s="298">
        <v>0</v>
      </c>
      <c r="F27" s="298">
        <v>0</v>
      </c>
      <c r="G27" s="298">
        <v>0</v>
      </c>
      <c r="H27" s="298">
        <v>0</v>
      </c>
      <c r="I27" s="370"/>
      <c r="J27" s="94"/>
    </row>
    <row r="28" spans="2:10" ht="15">
      <c r="B28" s="12"/>
      <c r="C28" s="172" t="s">
        <v>60</v>
      </c>
      <c r="D28" s="297">
        <v>16088</v>
      </c>
      <c r="E28" s="297">
        <v>-19484</v>
      </c>
      <c r="F28" s="297">
        <v>-10538</v>
      </c>
      <c r="G28" s="297">
        <v>-924.4649999998765</v>
      </c>
      <c r="H28" s="297">
        <v>0</v>
      </c>
      <c r="I28" s="372"/>
      <c r="J28" s="94"/>
    </row>
    <row r="29" spans="2:10" ht="15">
      <c r="B29" s="12"/>
      <c r="C29" s="101" t="s">
        <v>55</v>
      </c>
      <c r="D29" s="298">
        <v>7346</v>
      </c>
      <c r="E29" s="298">
        <v>-16444</v>
      </c>
      <c r="F29" s="298">
        <v>-11047</v>
      </c>
      <c r="G29" s="298">
        <v>-170</v>
      </c>
      <c r="H29" s="298">
        <v>0</v>
      </c>
      <c r="I29" s="370" t="s">
        <v>78</v>
      </c>
      <c r="J29" s="94"/>
    </row>
    <row r="30" spans="2:10" ht="15">
      <c r="B30" s="12"/>
      <c r="C30" s="101" t="s">
        <v>56</v>
      </c>
      <c r="D30" s="298">
        <v>33021</v>
      </c>
      <c r="E30" s="298">
        <v>-4944</v>
      </c>
      <c r="F30" s="298">
        <v>14</v>
      </c>
      <c r="G30" s="298">
        <v>-2608</v>
      </c>
      <c r="H30" s="298">
        <v>0</v>
      </c>
      <c r="I30" s="370" t="s">
        <v>79</v>
      </c>
      <c r="J30" s="94"/>
    </row>
    <row r="31" spans="2:10" ht="15">
      <c r="B31" s="12"/>
      <c r="C31" s="101"/>
      <c r="D31" s="298">
        <v>-118</v>
      </c>
      <c r="E31" s="298">
        <v>2714</v>
      </c>
      <c r="F31" s="298">
        <v>-2226</v>
      </c>
      <c r="G31" s="298">
        <v>1852</v>
      </c>
      <c r="H31" s="298">
        <v>0</v>
      </c>
      <c r="I31" s="395" t="s">
        <v>89</v>
      </c>
      <c r="J31" s="94"/>
    </row>
    <row r="32" spans="2:10" ht="15">
      <c r="B32" s="122"/>
      <c r="C32" s="99"/>
      <c r="D32" s="285"/>
      <c r="E32" s="286"/>
      <c r="F32" s="286"/>
      <c r="G32" s="286"/>
      <c r="H32" s="286"/>
      <c r="I32" s="100"/>
      <c r="J32" s="94"/>
    </row>
    <row r="33" spans="2:10" ht="15" customHeight="1">
      <c r="B33" s="122"/>
      <c r="C33" s="274" t="s">
        <v>170</v>
      </c>
      <c r="D33" s="297" t="s">
        <v>5</v>
      </c>
      <c r="E33" s="297" t="s">
        <v>5</v>
      </c>
      <c r="F33" s="297" t="s">
        <v>5</v>
      </c>
      <c r="G33" s="297" t="s">
        <v>5</v>
      </c>
      <c r="H33" s="297">
        <v>0</v>
      </c>
      <c r="I33" s="100"/>
      <c r="J33" s="94"/>
    </row>
    <row r="34" spans="2:10" ht="15" customHeight="1">
      <c r="B34" s="12"/>
      <c r="C34" s="274" t="s">
        <v>171</v>
      </c>
      <c r="D34" s="297">
        <f>D35+D36</f>
        <v>-1561</v>
      </c>
      <c r="E34" s="297">
        <f>E35+E36</f>
        <v>-3371</v>
      </c>
      <c r="F34" s="297">
        <f>F35+F36</f>
        <v>5532</v>
      </c>
      <c r="G34" s="297">
        <f>G35+G36</f>
        <v>4572.789881250006</v>
      </c>
      <c r="H34" s="297">
        <f>H35+H36</f>
        <v>-47.63412499999981</v>
      </c>
      <c r="I34" s="100"/>
      <c r="J34" s="94"/>
    </row>
    <row r="35" spans="2:10" ht="15">
      <c r="B35" s="122"/>
      <c r="C35" s="101" t="s">
        <v>55</v>
      </c>
      <c r="D35" s="298">
        <v>117</v>
      </c>
      <c r="E35" s="298">
        <v>-197</v>
      </c>
      <c r="F35" s="298">
        <v>-1</v>
      </c>
      <c r="G35" s="298">
        <v>-52.23749999999967</v>
      </c>
      <c r="H35" s="298">
        <v>-47.63412499999981</v>
      </c>
      <c r="I35" s="352" t="s">
        <v>155</v>
      </c>
      <c r="J35" s="94"/>
    </row>
    <row r="36" spans="2:10" ht="15">
      <c r="B36" s="122"/>
      <c r="C36" s="101" t="s">
        <v>56</v>
      </c>
      <c r="D36" s="298">
        <v>-1678</v>
      </c>
      <c r="E36" s="298">
        <v>-3174</v>
      </c>
      <c r="F36" s="298">
        <v>5533</v>
      </c>
      <c r="G36" s="298">
        <v>4625.027381250005</v>
      </c>
      <c r="H36" s="298">
        <v>0</v>
      </c>
      <c r="I36" s="352" t="s">
        <v>160</v>
      </c>
      <c r="J36" s="94"/>
    </row>
    <row r="37" spans="2:10" ht="15">
      <c r="B37" s="129"/>
      <c r="C37" s="99"/>
      <c r="D37" s="285"/>
      <c r="E37" s="286"/>
      <c r="F37" s="286"/>
      <c r="G37" s="286"/>
      <c r="H37" s="286"/>
      <c r="I37" s="369"/>
      <c r="J37" s="94"/>
    </row>
    <row r="38" spans="2:10" ht="15">
      <c r="B38" s="12"/>
      <c r="C38" s="172" t="s">
        <v>65</v>
      </c>
      <c r="D38" s="297">
        <f>+D39+D40+D41</f>
        <v>5801</v>
      </c>
      <c r="E38" s="297">
        <f>+E39+E40+E41</f>
        <v>3740</v>
      </c>
      <c r="F38" s="297">
        <f>+F39+F40+F41</f>
        <v>3191</v>
      </c>
      <c r="G38" s="297">
        <f>+G39+G40+G41</f>
        <v>199293.25</v>
      </c>
      <c r="H38" s="297">
        <f>+H39+H40+H41</f>
        <v>0</v>
      </c>
      <c r="I38" s="369"/>
      <c r="J38" s="94"/>
    </row>
    <row r="39" spans="2:10" ht="15">
      <c r="B39" s="12"/>
      <c r="C39" s="101" t="s">
        <v>55</v>
      </c>
      <c r="D39" s="298">
        <v>5801</v>
      </c>
      <c r="E39" s="298">
        <v>3740</v>
      </c>
      <c r="F39" s="298">
        <v>3191</v>
      </c>
      <c r="G39" s="298">
        <v>3328.25</v>
      </c>
      <c r="H39" s="298">
        <v>0</v>
      </c>
      <c r="I39" s="370" t="s">
        <v>153</v>
      </c>
      <c r="J39" s="94"/>
    </row>
    <row r="40" spans="2:10" ht="15">
      <c r="B40" s="12"/>
      <c r="C40" s="101" t="s">
        <v>56</v>
      </c>
      <c r="D40" s="298">
        <v>0</v>
      </c>
      <c r="E40" s="298">
        <v>0</v>
      </c>
      <c r="F40" s="298">
        <v>0</v>
      </c>
      <c r="G40" s="298">
        <v>195965</v>
      </c>
      <c r="H40" s="298">
        <v>0</v>
      </c>
      <c r="I40" s="370" t="s">
        <v>241</v>
      </c>
      <c r="J40" s="94"/>
    </row>
    <row r="41" spans="2:10" ht="15">
      <c r="B41" s="12"/>
      <c r="C41" s="101" t="s">
        <v>57</v>
      </c>
      <c r="D41" s="298"/>
      <c r="E41" s="298"/>
      <c r="F41" s="298"/>
      <c r="G41" s="298"/>
      <c r="H41" s="298"/>
      <c r="I41" s="358"/>
      <c r="J41" s="94"/>
    </row>
    <row r="42" spans="2:10" ht="15.75" thickBot="1">
      <c r="B42" s="12"/>
      <c r="C42" s="99"/>
      <c r="D42" s="289"/>
      <c r="E42" s="290"/>
      <c r="F42" s="290"/>
      <c r="G42" s="290"/>
      <c r="H42" s="290"/>
      <c r="I42" s="98"/>
      <c r="J42" s="94"/>
    </row>
    <row r="43" spans="2:10" ht="17.25" thickBot="1" thickTop="1">
      <c r="B43" s="12"/>
      <c r="C43" s="173" t="s">
        <v>80</v>
      </c>
      <c r="D43" s="279">
        <f>D8+D11+D23+D25+D28+D34+D38</f>
        <v>18345</v>
      </c>
      <c r="E43" s="279">
        <f>E8+E11+E23+E25+E28+E38+E34</f>
        <v>-99150</v>
      </c>
      <c r="F43" s="279">
        <f>F8+F11+F23+F25+F28+F34+F38</f>
        <v>-225489</v>
      </c>
      <c r="G43" s="279">
        <f>G8+G11+G23+G25+G28+G34+G38</f>
        <v>212583.82488125036</v>
      </c>
      <c r="H43" s="279">
        <f>H8+H11+H23+H25+H28+H34+H38</f>
        <v>-84837.634125</v>
      </c>
      <c r="I43" s="106"/>
      <c r="J43" s="91"/>
    </row>
    <row r="44" spans="2:10" ht="16.5" thickTop="1">
      <c r="B44" s="12"/>
      <c r="C44" s="174" t="s">
        <v>67</v>
      </c>
      <c r="D44" s="43"/>
      <c r="E44" s="125"/>
      <c r="F44" s="125"/>
      <c r="G44" s="104"/>
      <c r="H44" s="104"/>
      <c r="I44" s="125"/>
      <c r="J44" s="94"/>
    </row>
    <row r="45" spans="2:10" ht="15.75">
      <c r="B45" s="12"/>
      <c r="C45" s="126"/>
      <c r="D45" s="127"/>
      <c r="E45" s="125"/>
      <c r="F45" s="125"/>
      <c r="G45" s="125"/>
      <c r="H45" s="125"/>
      <c r="I45" s="125"/>
      <c r="J45" s="94"/>
    </row>
    <row r="46" spans="2:10" ht="15.75">
      <c r="B46" s="12"/>
      <c r="C46" s="63" t="s">
        <v>169</v>
      </c>
      <c r="D46" s="29"/>
      <c r="E46" s="125"/>
      <c r="F46" s="125"/>
      <c r="G46" s="125"/>
      <c r="H46" s="125"/>
      <c r="I46" s="125"/>
      <c r="J46" s="94"/>
    </row>
    <row r="47" spans="2:10" ht="15.75">
      <c r="B47" s="12"/>
      <c r="C47" s="108" t="s">
        <v>68</v>
      </c>
      <c r="D47" s="29"/>
      <c r="E47" s="125"/>
      <c r="F47" s="125"/>
      <c r="G47" s="125"/>
      <c r="H47" s="125"/>
      <c r="I47" s="125"/>
      <c r="J47" s="94"/>
    </row>
    <row r="48" spans="2:10" ht="15.75" thickBot="1">
      <c r="B48" s="128"/>
      <c r="C48" s="110"/>
      <c r="D48" s="111"/>
      <c r="E48" s="111"/>
      <c r="F48" s="111"/>
      <c r="G48" s="111"/>
      <c r="H48" s="111"/>
      <c r="I48" s="111"/>
      <c r="J48" s="112"/>
    </row>
    <row r="49" spans="2:10" ht="15.75" thickTop="1">
      <c r="B49" s="114"/>
      <c r="C49" s="113"/>
      <c r="D49" s="2"/>
      <c r="E49" s="2"/>
      <c r="F49" s="2"/>
      <c r="G49" s="2"/>
      <c r="H49" s="2"/>
      <c r="I49" s="2"/>
      <c r="J49" s="2"/>
    </row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48"/>
  <sheetViews>
    <sheetView showGridLines="0" zoomScale="80" zoomScaleNormal="80" zoomScaleSheetLayoutView="70" workbookViewId="0" topLeftCell="B1">
      <selection activeCell="C6" sqref="C6"/>
    </sheetView>
  </sheetViews>
  <sheetFormatPr defaultColWidth="8.88671875" defaultRowHeight="15"/>
  <cols>
    <col min="1" max="1" width="0" style="0" hidden="1" customWidth="1"/>
    <col min="3" max="3" width="70.21484375" style="0" customWidth="1"/>
    <col min="9" max="9" width="39.88671875" style="0" customWidth="1"/>
  </cols>
  <sheetData>
    <row r="1" spans="3:10" ht="18">
      <c r="C1" s="176" t="s">
        <v>146</v>
      </c>
      <c r="D1" s="3"/>
      <c r="E1" s="2"/>
      <c r="F1" s="2"/>
      <c r="G1" s="2"/>
      <c r="H1" s="2"/>
      <c r="I1" s="2"/>
      <c r="J1" s="2"/>
    </row>
    <row r="2" spans="2:10" ht="32.25" thickBot="1">
      <c r="B2" s="114"/>
      <c r="C2" s="73"/>
      <c r="D2" s="74"/>
      <c r="E2" s="2"/>
      <c r="F2" s="2"/>
      <c r="G2" s="2"/>
      <c r="H2" s="2"/>
      <c r="I2" s="2"/>
      <c r="J2" s="2"/>
    </row>
    <row r="3" spans="2:10" ht="15.75" thickTop="1">
      <c r="B3" s="115"/>
      <c r="C3" s="76"/>
      <c r="D3" s="77"/>
      <c r="E3" s="78"/>
      <c r="F3" s="78"/>
      <c r="G3" s="78"/>
      <c r="H3" s="78"/>
      <c r="I3" s="130"/>
      <c r="J3" s="79"/>
    </row>
    <row r="4" spans="2:10" ht="15">
      <c r="B4" s="12"/>
      <c r="C4" s="165" t="s">
        <v>25</v>
      </c>
      <c r="D4" s="81"/>
      <c r="E4" s="82"/>
      <c r="F4" s="82" t="s">
        <v>75</v>
      </c>
      <c r="G4" s="82"/>
      <c r="H4" s="82"/>
      <c r="I4" s="116"/>
      <c r="J4" s="131"/>
    </row>
    <row r="5" spans="2:10" ht="15.75">
      <c r="B5" s="12"/>
      <c r="C5" s="165" t="s">
        <v>26</v>
      </c>
      <c r="D5" s="21">
        <v>2008</v>
      </c>
      <c r="E5" s="21">
        <v>2009</v>
      </c>
      <c r="F5" s="21">
        <v>2010</v>
      </c>
      <c r="G5" s="21">
        <v>2011</v>
      </c>
      <c r="H5" s="21">
        <v>2012</v>
      </c>
      <c r="I5" s="117"/>
      <c r="J5" s="131"/>
    </row>
    <row r="6" spans="2:10" ht="15.75">
      <c r="B6" s="12"/>
      <c r="C6" s="368" t="str">
        <f>+Fedőlap!$E$13</f>
        <v>Dátum: 2012.04.18.</v>
      </c>
      <c r="D6" s="356"/>
      <c r="E6" s="356"/>
      <c r="F6" s="356"/>
      <c r="G6" s="356"/>
      <c r="H6" s="356"/>
      <c r="I6" s="117"/>
      <c r="J6" s="131"/>
    </row>
    <row r="7" spans="2:10" ht="16.5" thickBot="1">
      <c r="B7" s="12"/>
      <c r="C7" s="118"/>
      <c r="D7" s="89"/>
      <c r="E7" s="89"/>
      <c r="F7" s="89"/>
      <c r="G7" s="89"/>
      <c r="H7" s="359"/>
      <c r="I7" s="28"/>
      <c r="J7" s="131"/>
    </row>
    <row r="8" spans="2:10" ht="17.25" thickBot="1" thickTop="1">
      <c r="B8" s="12"/>
      <c r="C8" s="175" t="s">
        <v>81</v>
      </c>
      <c r="D8" s="295">
        <v>-67494</v>
      </c>
      <c r="E8" s="295">
        <v>-156697</v>
      </c>
      <c r="F8" s="295">
        <v>-95386</v>
      </c>
      <c r="G8" s="295">
        <v>-84722.59999999963</v>
      </c>
      <c r="H8" s="295">
        <v>-54813.199999999255</v>
      </c>
      <c r="I8" s="132"/>
      <c r="J8" s="91"/>
    </row>
    <row r="9" spans="2:10" ht="16.5" thickTop="1">
      <c r="B9" s="12"/>
      <c r="C9" s="168" t="s">
        <v>165</v>
      </c>
      <c r="D9" s="308" t="s">
        <v>244</v>
      </c>
      <c r="E9" s="308" t="s">
        <v>244</v>
      </c>
      <c r="F9" s="308" t="s">
        <v>244</v>
      </c>
      <c r="G9" s="308" t="s">
        <v>244</v>
      </c>
      <c r="H9" s="308" t="s">
        <v>244</v>
      </c>
      <c r="I9" s="278"/>
      <c r="J9" s="94"/>
    </row>
    <row r="10" spans="2:10" ht="15.75">
      <c r="B10" s="12"/>
      <c r="C10" s="92"/>
      <c r="D10" s="280"/>
      <c r="E10" s="281"/>
      <c r="F10" s="281"/>
      <c r="G10" s="281"/>
      <c r="H10" s="281"/>
      <c r="I10" s="98"/>
      <c r="J10" s="94"/>
    </row>
    <row r="11" spans="2:10" ht="15">
      <c r="B11" s="122"/>
      <c r="C11" s="171" t="s">
        <v>49</v>
      </c>
      <c r="D11" s="296">
        <f>SUM(D12:D15)</f>
        <v>500</v>
      </c>
      <c r="E11" s="296">
        <f>SUM(E12:E15)</f>
        <v>35</v>
      </c>
      <c r="F11" s="296">
        <f>SUM(F12:F15)</f>
        <v>-656</v>
      </c>
      <c r="G11" s="296">
        <f>SUM(G12:G15)</f>
        <v>6.799999999999997</v>
      </c>
      <c r="H11" s="296">
        <f>SUM(H12:H15)</f>
        <v>0</v>
      </c>
      <c r="I11" s="100"/>
      <c r="J11" s="94"/>
    </row>
    <row r="12" spans="2:10" ht="15">
      <c r="B12" s="12"/>
      <c r="C12" s="99" t="s">
        <v>70</v>
      </c>
      <c r="D12" s="304">
        <v>502</v>
      </c>
      <c r="E12" s="304">
        <v>40</v>
      </c>
      <c r="F12" s="304">
        <v>-654</v>
      </c>
      <c r="G12" s="304">
        <v>6.8</v>
      </c>
      <c r="H12" s="304">
        <v>0</v>
      </c>
      <c r="I12" s="100"/>
      <c r="J12" s="94"/>
    </row>
    <row r="13" spans="2:10" ht="15">
      <c r="B13" s="12"/>
      <c r="C13" s="99" t="s">
        <v>71</v>
      </c>
      <c r="D13" s="304">
        <v>-2</v>
      </c>
      <c r="E13" s="304">
        <v>-5</v>
      </c>
      <c r="F13" s="304">
        <v>-2</v>
      </c>
      <c r="G13" s="304" t="s">
        <v>247</v>
      </c>
      <c r="H13" s="304">
        <v>0</v>
      </c>
      <c r="I13" s="100"/>
      <c r="J13" s="94"/>
    </row>
    <row r="14" spans="2:10" ht="15">
      <c r="B14" s="12"/>
      <c r="C14" s="99" t="s">
        <v>72</v>
      </c>
      <c r="D14" s="304" t="s">
        <v>5</v>
      </c>
      <c r="E14" s="304" t="s">
        <v>5</v>
      </c>
      <c r="F14" s="304" t="s">
        <v>5</v>
      </c>
      <c r="G14" s="304" t="s">
        <v>5</v>
      </c>
      <c r="H14" s="304" t="s">
        <v>5</v>
      </c>
      <c r="I14" s="100"/>
      <c r="J14" s="94"/>
    </row>
    <row r="15" spans="2:10" ht="15">
      <c r="B15" s="12"/>
      <c r="C15" s="272" t="s">
        <v>166</v>
      </c>
      <c r="D15" s="304" t="s">
        <v>5</v>
      </c>
      <c r="E15" s="304" t="s">
        <v>5</v>
      </c>
      <c r="F15" s="304" t="s">
        <v>5</v>
      </c>
      <c r="G15" s="304" t="s">
        <v>5</v>
      </c>
      <c r="H15" s="304" t="s">
        <v>5</v>
      </c>
      <c r="I15" s="100"/>
      <c r="J15" s="94"/>
    </row>
    <row r="16" spans="2:10" ht="15">
      <c r="B16" s="12"/>
      <c r="C16" s="101" t="s">
        <v>56</v>
      </c>
      <c r="D16" s="298">
        <v>0</v>
      </c>
      <c r="E16" s="298">
        <v>0</v>
      </c>
      <c r="F16" s="298">
        <v>0</v>
      </c>
      <c r="G16" s="298">
        <v>0</v>
      </c>
      <c r="H16" s="298">
        <v>0</v>
      </c>
      <c r="I16" s="358"/>
      <c r="J16" s="94"/>
    </row>
    <row r="17" spans="2:10" ht="15">
      <c r="B17" s="12"/>
      <c r="C17" s="101" t="s">
        <v>56</v>
      </c>
      <c r="D17" s="366">
        <v>0</v>
      </c>
      <c r="E17" s="366">
        <v>0</v>
      </c>
      <c r="F17" s="366">
        <v>0</v>
      </c>
      <c r="G17" s="366">
        <v>0</v>
      </c>
      <c r="H17" s="366">
        <v>0</v>
      </c>
      <c r="I17" s="358"/>
      <c r="J17" s="94"/>
    </row>
    <row r="18" spans="2:10" ht="15">
      <c r="B18" s="12"/>
      <c r="C18" s="123"/>
      <c r="D18" s="283"/>
      <c r="E18" s="284"/>
      <c r="F18" s="284"/>
      <c r="G18" s="284"/>
      <c r="H18" s="284"/>
      <c r="I18" s="100"/>
      <c r="J18" s="94"/>
    </row>
    <row r="19" spans="2:10" ht="15">
      <c r="B19" s="12"/>
      <c r="C19" s="99" t="s">
        <v>73</v>
      </c>
      <c r="D19" s="304" t="s">
        <v>5</v>
      </c>
      <c r="E19" s="304" t="s">
        <v>5</v>
      </c>
      <c r="F19" s="304" t="s">
        <v>5</v>
      </c>
      <c r="G19" s="304" t="s">
        <v>5</v>
      </c>
      <c r="H19" s="304" t="s">
        <v>5</v>
      </c>
      <c r="I19" s="100"/>
      <c r="J19" s="94"/>
    </row>
    <row r="20" spans="2:10" ht="15">
      <c r="B20" s="122"/>
      <c r="C20" s="101" t="s">
        <v>55</v>
      </c>
      <c r="D20" s="298">
        <v>0</v>
      </c>
      <c r="E20" s="298">
        <v>0</v>
      </c>
      <c r="F20" s="298">
        <v>0</v>
      </c>
      <c r="G20" s="298">
        <v>0</v>
      </c>
      <c r="H20" s="298">
        <v>0</v>
      </c>
      <c r="I20" s="358"/>
      <c r="J20" s="94"/>
    </row>
    <row r="21" spans="2:10" ht="15">
      <c r="B21" s="122"/>
      <c r="C21" s="101" t="s">
        <v>56</v>
      </c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58"/>
      <c r="J21" s="94"/>
    </row>
    <row r="22" spans="2:10" ht="15">
      <c r="B22" s="122"/>
      <c r="C22" s="123"/>
      <c r="D22" s="283"/>
      <c r="E22" s="284"/>
      <c r="F22" s="284"/>
      <c r="G22" s="284"/>
      <c r="H22" s="284"/>
      <c r="I22" s="100"/>
      <c r="J22" s="94"/>
    </row>
    <row r="23" spans="2:10" ht="15">
      <c r="B23" s="122"/>
      <c r="C23" s="172" t="s">
        <v>58</v>
      </c>
      <c r="D23" s="304">
        <v>0</v>
      </c>
      <c r="E23" s="304">
        <v>0</v>
      </c>
      <c r="F23" s="304">
        <v>0</v>
      </c>
      <c r="G23" s="304">
        <v>0</v>
      </c>
      <c r="H23" s="304">
        <v>0</v>
      </c>
      <c r="I23" s="100"/>
      <c r="J23" s="94"/>
    </row>
    <row r="24" spans="2:10" ht="15">
      <c r="B24" s="122"/>
      <c r="C24" s="123"/>
      <c r="D24" s="283"/>
      <c r="E24" s="284"/>
      <c r="F24" s="284"/>
      <c r="G24" s="284"/>
      <c r="H24" s="284"/>
      <c r="I24" s="100"/>
      <c r="J24" s="94"/>
    </row>
    <row r="25" spans="2:10" ht="15">
      <c r="B25" s="122"/>
      <c r="C25" s="172" t="s">
        <v>59</v>
      </c>
      <c r="D25" s="297">
        <f>SUM(D26:D28)</f>
        <v>-11276</v>
      </c>
      <c r="E25" s="297">
        <f>SUM(E26:E28)</f>
        <v>-17149</v>
      </c>
      <c r="F25" s="297">
        <f>SUM(F26:F28)</f>
        <v>2748</v>
      </c>
      <c r="G25" s="297">
        <f>SUM(G26:G28)</f>
        <v>25576.599999999977</v>
      </c>
      <c r="H25" s="297">
        <f>SUM(H26:H28)</f>
        <v>6100</v>
      </c>
      <c r="I25" s="100"/>
      <c r="J25" s="94"/>
    </row>
    <row r="26" spans="2:10" ht="15">
      <c r="B26" s="122"/>
      <c r="C26" s="101" t="s">
        <v>55</v>
      </c>
      <c r="D26" s="298">
        <v>-8</v>
      </c>
      <c r="E26" s="298">
        <v>-9</v>
      </c>
      <c r="F26" s="298">
        <v>5</v>
      </c>
      <c r="G26" s="298" t="s">
        <v>247</v>
      </c>
      <c r="H26" s="298">
        <v>0</v>
      </c>
      <c r="I26" s="370" t="s">
        <v>77</v>
      </c>
      <c r="J26" s="94"/>
    </row>
    <row r="27" spans="2:10" ht="15">
      <c r="B27" s="122"/>
      <c r="C27" s="101" t="s">
        <v>56</v>
      </c>
      <c r="D27" s="298">
        <v>-458</v>
      </c>
      <c r="E27" s="298">
        <v>2920</v>
      </c>
      <c r="F27" s="298">
        <v>-911</v>
      </c>
      <c r="G27" s="298">
        <v>5877</v>
      </c>
      <c r="H27" s="298">
        <v>0</v>
      </c>
      <c r="I27" s="370" t="s">
        <v>224</v>
      </c>
      <c r="J27" s="94"/>
    </row>
    <row r="28" spans="2:10" ht="15">
      <c r="B28" s="122"/>
      <c r="C28" s="101" t="s">
        <v>57</v>
      </c>
      <c r="D28" s="298">
        <v>-10810</v>
      </c>
      <c r="E28" s="298">
        <v>-20060</v>
      </c>
      <c r="F28" s="298">
        <v>3654</v>
      </c>
      <c r="G28" s="298">
        <v>19699.6</v>
      </c>
      <c r="H28" s="298">
        <v>6100</v>
      </c>
      <c r="I28" s="370" t="s">
        <v>83</v>
      </c>
      <c r="J28" s="94"/>
    </row>
    <row r="29" spans="2:10" ht="15">
      <c r="B29" s="12"/>
      <c r="C29" s="172" t="s">
        <v>60</v>
      </c>
      <c r="D29" s="297">
        <v>-2226</v>
      </c>
      <c r="E29" s="297">
        <v>-2753</v>
      </c>
      <c r="F29" s="297">
        <v>-1430</v>
      </c>
      <c r="G29" s="297">
        <v>-1534.6162000000477</v>
      </c>
      <c r="H29" s="297">
        <v>0</v>
      </c>
      <c r="I29" s="369"/>
      <c r="J29" s="94"/>
    </row>
    <row r="30" spans="2:10" ht="15">
      <c r="B30" s="12"/>
      <c r="C30" s="101" t="s">
        <v>55</v>
      </c>
      <c r="D30" s="298">
        <v>0</v>
      </c>
      <c r="E30" s="298">
        <v>0</v>
      </c>
      <c r="F30" s="298">
        <v>0</v>
      </c>
      <c r="G30" s="298">
        <v>0</v>
      </c>
      <c r="H30" s="298">
        <v>0</v>
      </c>
      <c r="I30" s="370"/>
      <c r="J30" s="94"/>
    </row>
    <row r="31" spans="2:10" ht="15">
      <c r="B31" s="12"/>
      <c r="C31" s="101" t="s">
        <v>56</v>
      </c>
      <c r="D31" s="298">
        <v>0</v>
      </c>
      <c r="E31" s="298">
        <v>0</v>
      </c>
      <c r="F31" s="298">
        <v>0</v>
      </c>
      <c r="G31" s="298">
        <v>0</v>
      </c>
      <c r="H31" s="298">
        <v>0</v>
      </c>
      <c r="I31" s="370"/>
      <c r="J31" s="94"/>
    </row>
    <row r="32" spans="2:10" ht="15">
      <c r="B32" s="122"/>
      <c r="C32" s="99"/>
      <c r="D32" s="285"/>
      <c r="E32" s="286"/>
      <c r="F32" s="286"/>
      <c r="G32" s="286"/>
      <c r="H32" s="286"/>
      <c r="I32" s="369"/>
      <c r="J32" s="94"/>
    </row>
    <row r="33" spans="2:10" ht="15" customHeight="1">
      <c r="B33" s="122"/>
      <c r="C33" s="274" t="s">
        <v>172</v>
      </c>
      <c r="D33" s="297" t="s">
        <v>5</v>
      </c>
      <c r="E33" s="297" t="s">
        <v>5</v>
      </c>
      <c r="F33" s="297" t="s">
        <v>5</v>
      </c>
      <c r="G33" s="297" t="s">
        <v>5</v>
      </c>
      <c r="H33" s="297" t="s">
        <v>5</v>
      </c>
      <c r="I33" s="369"/>
      <c r="J33" s="94"/>
    </row>
    <row r="34" spans="2:10" ht="15" customHeight="1">
      <c r="B34" s="12"/>
      <c r="C34" s="274" t="s">
        <v>173</v>
      </c>
      <c r="D34" s="297" t="s">
        <v>5</v>
      </c>
      <c r="E34" s="297" t="s">
        <v>5</v>
      </c>
      <c r="F34" s="297" t="s">
        <v>5</v>
      </c>
      <c r="G34" s="297" t="s">
        <v>5</v>
      </c>
      <c r="H34" s="297" t="s">
        <v>5</v>
      </c>
      <c r="I34" s="369"/>
      <c r="J34" s="94"/>
    </row>
    <row r="35" spans="2:10" ht="15">
      <c r="B35" s="122"/>
      <c r="C35" s="101" t="s">
        <v>55</v>
      </c>
      <c r="D35" s="298">
        <v>0</v>
      </c>
      <c r="E35" s="298">
        <v>0</v>
      </c>
      <c r="F35" s="298">
        <v>0</v>
      </c>
      <c r="G35" s="298">
        <v>0</v>
      </c>
      <c r="H35" s="298">
        <v>0</v>
      </c>
      <c r="I35" s="370"/>
      <c r="J35" s="94"/>
    </row>
    <row r="36" spans="2:10" ht="15">
      <c r="B36" s="122"/>
      <c r="C36" s="101" t="s">
        <v>56</v>
      </c>
      <c r="D36" s="298">
        <v>0</v>
      </c>
      <c r="E36" s="298">
        <v>0</v>
      </c>
      <c r="F36" s="298">
        <v>0</v>
      </c>
      <c r="G36" s="298">
        <v>0</v>
      </c>
      <c r="H36" s="298">
        <v>0</v>
      </c>
      <c r="I36" s="370"/>
      <c r="J36" s="94"/>
    </row>
    <row r="37" spans="2:10" ht="15">
      <c r="B37" s="129"/>
      <c r="C37" s="99"/>
      <c r="D37" s="285"/>
      <c r="E37" s="286"/>
      <c r="F37" s="286"/>
      <c r="G37" s="286"/>
      <c r="H37" s="286"/>
      <c r="I37" s="369"/>
      <c r="J37" s="94"/>
    </row>
    <row r="38" spans="2:10" ht="15">
      <c r="B38" s="12"/>
      <c r="C38" s="172" t="s">
        <v>65</v>
      </c>
      <c r="D38" s="297">
        <f>SUM(D39:D41)</f>
        <v>0</v>
      </c>
      <c r="E38" s="297">
        <f>SUM(E39:E41)</f>
        <v>67360</v>
      </c>
      <c r="F38" s="297">
        <f>SUM(F39:F41)</f>
        <v>129216</v>
      </c>
      <c r="G38" s="297">
        <f>SUM(G39:G41)</f>
        <v>95386</v>
      </c>
      <c r="H38" s="297">
        <f>SUM(H39:H41)</f>
        <v>82741.353</v>
      </c>
      <c r="I38" s="369"/>
      <c r="J38" s="94"/>
    </row>
    <row r="39" spans="2:10" ht="15">
      <c r="B39" s="12"/>
      <c r="C39" s="101" t="s">
        <v>55</v>
      </c>
      <c r="D39" s="298">
        <v>0</v>
      </c>
      <c r="E39" s="298">
        <v>67360</v>
      </c>
      <c r="F39" s="298">
        <v>156697</v>
      </c>
      <c r="G39" s="298">
        <v>95386</v>
      </c>
      <c r="H39" s="298">
        <v>82741.353</v>
      </c>
      <c r="I39" s="370" t="s">
        <v>161</v>
      </c>
      <c r="J39" s="94"/>
    </row>
    <row r="40" spans="2:10" ht="15">
      <c r="B40" s="12"/>
      <c r="C40" s="101" t="s">
        <v>56</v>
      </c>
      <c r="D40" s="298">
        <v>0</v>
      </c>
      <c r="E40" s="298">
        <v>0</v>
      </c>
      <c r="F40" s="298">
        <v>-27481</v>
      </c>
      <c r="G40" s="298">
        <v>0</v>
      </c>
      <c r="H40" s="298">
        <v>0</v>
      </c>
      <c r="I40" s="370" t="s">
        <v>226</v>
      </c>
      <c r="J40" s="94"/>
    </row>
    <row r="41" spans="2:10" ht="15">
      <c r="B41" s="12"/>
      <c r="D41" s="298">
        <v>0</v>
      </c>
      <c r="E41" s="298">
        <v>0</v>
      </c>
      <c r="F41" s="298">
        <v>0</v>
      </c>
      <c r="G41" s="298">
        <v>0</v>
      </c>
      <c r="H41" s="298">
        <v>0</v>
      </c>
      <c r="I41" s="409"/>
      <c r="J41" s="94"/>
    </row>
    <row r="42" spans="2:10" ht="15.75" thickBot="1">
      <c r="B42" s="122"/>
      <c r="C42" s="99"/>
      <c r="D42" s="285"/>
      <c r="E42" s="286"/>
      <c r="F42" s="286"/>
      <c r="G42" s="286"/>
      <c r="H42" s="286"/>
      <c r="I42" s="100"/>
      <c r="J42" s="94"/>
    </row>
    <row r="43" spans="2:10" ht="17.25" thickBot="1" thickTop="1">
      <c r="B43" s="128"/>
      <c r="C43" s="173" t="s">
        <v>82</v>
      </c>
      <c r="D43" s="279">
        <f>+D8+D11+D23+D25+D29+D38</f>
        <v>-80496</v>
      </c>
      <c r="E43" s="279">
        <f>+E8+E11+E23+E25+E29+E38</f>
        <v>-109204</v>
      </c>
      <c r="F43" s="279">
        <f>+F8+F11+F23+F25+F29+F38</f>
        <v>34492</v>
      </c>
      <c r="G43" s="279">
        <f>+G8+G11+G23+G25+G29+G38</f>
        <v>34712.183800000304</v>
      </c>
      <c r="H43" s="279">
        <f>+H8+H11+H23+H25+H29+H38</f>
        <v>34028.15300000075</v>
      </c>
      <c r="I43" s="133"/>
      <c r="J43" s="91"/>
    </row>
    <row r="44" spans="2:10" ht="16.5" thickTop="1">
      <c r="B44" s="12"/>
      <c r="C44" s="174" t="s">
        <v>67</v>
      </c>
      <c r="D44" s="134"/>
      <c r="E44" s="1"/>
      <c r="F44" s="1"/>
      <c r="G44" s="71"/>
      <c r="H44" s="71"/>
      <c r="I44" s="1"/>
      <c r="J44" s="94"/>
    </row>
    <row r="45" spans="2:10" ht="15.75">
      <c r="B45" s="12"/>
      <c r="C45" s="126"/>
      <c r="D45" s="135"/>
      <c r="E45" s="1"/>
      <c r="F45" s="1"/>
      <c r="G45" s="1"/>
      <c r="H45" s="1"/>
      <c r="I45" s="1"/>
      <c r="J45" s="94"/>
    </row>
    <row r="46" spans="2:10" ht="15.75">
      <c r="B46" s="12"/>
      <c r="C46" s="63" t="s">
        <v>169</v>
      </c>
      <c r="D46" s="5"/>
      <c r="E46" s="1"/>
      <c r="F46" s="1"/>
      <c r="G46" s="1"/>
      <c r="H46" s="1"/>
      <c r="I46" s="1"/>
      <c r="J46" s="94"/>
    </row>
    <row r="47" spans="2:10" ht="15.75">
      <c r="B47" s="12"/>
      <c r="C47" s="108" t="s">
        <v>68</v>
      </c>
      <c r="D47" s="5"/>
      <c r="E47" s="1"/>
      <c r="F47" s="1"/>
      <c r="G47" s="1"/>
      <c r="H47" s="1"/>
      <c r="I47" s="1"/>
      <c r="J47" s="94"/>
    </row>
    <row r="48" spans="2:10" ht="15.75" thickBot="1">
      <c r="B48" s="128"/>
      <c r="C48" s="110"/>
      <c r="D48" s="111"/>
      <c r="E48" s="111"/>
      <c r="F48" s="111"/>
      <c r="G48" s="111"/>
      <c r="H48" s="111"/>
      <c r="I48" s="111"/>
      <c r="J48" s="112"/>
    </row>
    <row r="49" ht="15.75" thickTop="1"/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54"/>
  <sheetViews>
    <sheetView showGridLines="0" zoomScale="75" zoomScaleNormal="75" workbookViewId="0" topLeftCell="B1">
      <selection activeCell="C8" sqref="C8"/>
    </sheetView>
  </sheetViews>
  <sheetFormatPr defaultColWidth="8.88671875" defaultRowHeight="15"/>
  <cols>
    <col min="1" max="1" width="0" style="0" hidden="1" customWidth="1"/>
    <col min="3" max="3" width="60.5546875" style="0" customWidth="1"/>
    <col min="8" max="8" width="78.3359375" style="0" customWidth="1"/>
    <col min="9" max="9" width="8.10546875" style="0" customWidth="1"/>
  </cols>
  <sheetData>
    <row r="1" spans="2:10" ht="15">
      <c r="B1" s="104"/>
      <c r="C1" s="178"/>
      <c r="D1" s="179"/>
      <c r="E1" s="125"/>
      <c r="F1" s="125"/>
      <c r="G1" s="125"/>
      <c r="H1" s="125"/>
      <c r="I1" s="125"/>
      <c r="J1" s="2"/>
    </row>
    <row r="2" spans="2:10" ht="15">
      <c r="B2" s="104"/>
      <c r="C2" s="178"/>
      <c r="D2" s="179"/>
      <c r="E2" s="125"/>
      <c r="F2" s="125"/>
      <c r="G2" s="125"/>
      <c r="H2" s="125"/>
      <c r="I2" s="125"/>
      <c r="J2" s="2"/>
    </row>
    <row r="3" spans="2:10" ht="18">
      <c r="B3" s="114" t="s">
        <v>18</v>
      </c>
      <c r="C3" s="180" t="s">
        <v>145</v>
      </c>
      <c r="D3" s="3"/>
      <c r="E3" s="2"/>
      <c r="F3" s="2"/>
      <c r="G3" s="2"/>
      <c r="H3" s="2"/>
      <c r="I3" s="2"/>
      <c r="J3" s="2"/>
    </row>
    <row r="4" spans="2:10" ht="15.75" thickBot="1">
      <c r="B4" s="114"/>
      <c r="C4" s="113"/>
      <c r="D4" s="2"/>
      <c r="E4" s="2"/>
      <c r="F4" s="2"/>
      <c r="G4" s="2"/>
      <c r="H4" s="2"/>
      <c r="I4" s="2"/>
      <c r="J4" s="2"/>
    </row>
    <row r="5" spans="2:10" ht="15.75" thickTop="1">
      <c r="B5" s="115"/>
      <c r="C5" s="76"/>
      <c r="D5" s="77"/>
      <c r="E5" s="77"/>
      <c r="F5" s="77"/>
      <c r="G5" s="78"/>
      <c r="H5" s="78"/>
      <c r="I5" s="79"/>
      <c r="J5" s="2"/>
    </row>
    <row r="6" spans="2:10" ht="15">
      <c r="B6" s="12"/>
      <c r="C6" s="165" t="s">
        <v>25</v>
      </c>
      <c r="D6" s="81"/>
      <c r="E6" s="414" t="s">
        <v>75</v>
      </c>
      <c r="F6" s="414"/>
      <c r="G6" s="83"/>
      <c r="H6" s="83"/>
      <c r="I6" s="94"/>
      <c r="J6" s="2"/>
    </row>
    <row r="7" spans="2:10" ht="15.75">
      <c r="B7" s="12"/>
      <c r="C7" s="165" t="s">
        <v>26</v>
      </c>
      <c r="D7" s="21">
        <v>2008</v>
      </c>
      <c r="E7" s="21">
        <v>2009</v>
      </c>
      <c r="F7" s="21">
        <v>2010</v>
      </c>
      <c r="G7" s="21">
        <v>2011</v>
      </c>
      <c r="H7" s="21"/>
      <c r="I7" s="94"/>
      <c r="J7" s="2"/>
    </row>
    <row r="8" spans="2:10" ht="15.75">
      <c r="B8" s="12"/>
      <c r="C8" s="368" t="str">
        <f>+Fedőlap!$E$13</f>
        <v>Dátum: 2012.04.18.</v>
      </c>
      <c r="D8" s="356"/>
      <c r="E8" s="356"/>
      <c r="F8" s="356"/>
      <c r="G8" s="356"/>
      <c r="H8" s="21"/>
      <c r="I8" s="94"/>
      <c r="J8" s="2"/>
    </row>
    <row r="9" spans="2:10" ht="16.5" thickBot="1">
      <c r="B9" s="12"/>
      <c r="C9" s="88"/>
      <c r="D9" s="20"/>
      <c r="E9" s="20"/>
      <c r="F9" s="20"/>
      <c r="G9" s="181"/>
      <c r="H9" s="182"/>
      <c r="I9" s="94"/>
      <c r="J9" s="2"/>
    </row>
    <row r="10" spans="2:10" ht="17.25" thickBot="1" thickTop="1">
      <c r="B10" s="12"/>
      <c r="C10" s="173" t="s">
        <v>93</v>
      </c>
      <c r="D10" s="295">
        <f>-'1. Tábla'!E10</f>
        <v>987340</v>
      </c>
      <c r="E10" s="295">
        <f>-'1. Tábla'!F10</f>
        <v>1170682</v>
      </c>
      <c r="F10" s="295">
        <f>-'1. Tábla'!G10</f>
        <v>1125215</v>
      </c>
      <c r="G10" s="349">
        <f>-'1. Tábla'!H10</f>
        <v>-1204613.9431825648</v>
      </c>
      <c r="H10" s="106"/>
      <c r="I10" s="94"/>
      <c r="J10" s="2"/>
    </row>
    <row r="11" spans="2:10" ht="15.75" thickTop="1">
      <c r="B11" s="12"/>
      <c r="C11" s="123"/>
      <c r="D11" s="375"/>
      <c r="E11" s="301"/>
      <c r="F11" s="301"/>
      <c r="G11" s="376"/>
      <c r="H11" s="98"/>
      <c r="I11" s="94"/>
      <c r="J11" s="2"/>
    </row>
    <row r="12" spans="2:10" ht="17.25">
      <c r="B12" s="183"/>
      <c r="C12" s="214" t="s">
        <v>174</v>
      </c>
      <c r="D12" s="377">
        <f>D13+D14+D15+D22+D27</f>
        <v>1321787</v>
      </c>
      <c r="E12" s="377">
        <f>E13+E14+E15+E22+E27</f>
        <v>-111805.00000000012</v>
      </c>
      <c r="F12" s="377">
        <f>F13+F14+F15+F22+F27</f>
        <v>-429953</v>
      </c>
      <c r="G12" s="378">
        <f>G13+G14+G15+G22+G27</f>
        <v>1139288.0000000005</v>
      </c>
      <c r="H12" s="186"/>
      <c r="I12" s="187"/>
      <c r="J12" s="188"/>
    </row>
    <row r="13" spans="2:10" ht="15">
      <c r="B13" s="189"/>
      <c r="C13" s="215" t="s">
        <v>94</v>
      </c>
      <c r="D13" s="307">
        <v>1585371</v>
      </c>
      <c r="E13" s="307">
        <v>-692043</v>
      </c>
      <c r="F13" s="307">
        <v>-211123</v>
      </c>
      <c r="G13" s="360">
        <v>136666</v>
      </c>
      <c r="H13" s="186"/>
      <c r="I13" s="187"/>
      <c r="J13" s="188"/>
    </row>
    <row r="14" spans="2:10" ht="15">
      <c r="B14" s="189"/>
      <c r="C14" s="215" t="s">
        <v>95</v>
      </c>
      <c r="D14" s="307">
        <v>-11749</v>
      </c>
      <c r="E14" s="307">
        <v>-119515</v>
      </c>
      <c r="F14" s="307">
        <v>-76049</v>
      </c>
      <c r="G14" s="360">
        <v>-24352</v>
      </c>
      <c r="H14" s="186"/>
      <c r="I14" s="187"/>
      <c r="J14" s="188"/>
    </row>
    <row r="15" spans="2:10" ht="15">
      <c r="B15" s="189"/>
      <c r="C15" s="215" t="s">
        <v>96</v>
      </c>
      <c r="D15" s="307">
        <v>-102320</v>
      </c>
      <c r="E15" s="307">
        <v>544935</v>
      </c>
      <c r="F15" s="307">
        <v>-188685</v>
      </c>
      <c r="G15" s="360">
        <v>-154177</v>
      </c>
      <c r="H15" s="186"/>
      <c r="I15" s="187"/>
      <c r="J15" s="188"/>
    </row>
    <row r="16" spans="2:10" ht="15">
      <c r="B16" s="189"/>
      <c r="C16" s="216" t="s">
        <v>97</v>
      </c>
      <c r="D16" s="373">
        <v>202092</v>
      </c>
      <c r="E16" s="373">
        <v>849849</v>
      </c>
      <c r="F16" s="373">
        <v>295535.304954</v>
      </c>
      <c r="G16" s="374">
        <v>116866.285905</v>
      </c>
      <c r="H16" s="186"/>
      <c r="I16" s="187"/>
      <c r="J16" s="188"/>
    </row>
    <row r="17" spans="2:10" ht="15">
      <c r="B17" s="189"/>
      <c r="C17" s="215" t="s">
        <v>98</v>
      </c>
      <c r="D17" s="373">
        <v>-304412</v>
      </c>
      <c r="E17" s="373">
        <v>-304914</v>
      </c>
      <c r="F17" s="373">
        <v>-484220.30495400005</v>
      </c>
      <c r="G17" s="374">
        <v>-271043.28590500006</v>
      </c>
      <c r="H17" s="186"/>
      <c r="I17" s="187"/>
      <c r="J17" s="188"/>
    </row>
    <row r="18" spans="2:10" ht="15">
      <c r="B18" s="189"/>
      <c r="C18" s="215" t="s">
        <v>162</v>
      </c>
      <c r="D18" s="307">
        <v>-88543</v>
      </c>
      <c r="E18" s="307">
        <v>11090</v>
      </c>
      <c r="F18" s="307">
        <v>-2936</v>
      </c>
      <c r="G18" s="360">
        <v>-8375.99999999999</v>
      </c>
      <c r="H18" s="186"/>
      <c r="I18" s="187"/>
      <c r="J18" s="188"/>
    </row>
    <row r="19" spans="2:10" ht="15">
      <c r="B19" s="189"/>
      <c r="C19" s="215" t="s">
        <v>163</v>
      </c>
      <c r="D19" s="307">
        <v>-13777</v>
      </c>
      <c r="E19" s="307">
        <v>533845</v>
      </c>
      <c r="F19" s="307">
        <v>-185749</v>
      </c>
      <c r="G19" s="360">
        <v>-145801</v>
      </c>
      <c r="H19" s="186"/>
      <c r="I19" s="187"/>
      <c r="J19" s="188"/>
    </row>
    <row r="20" spans="2:10" ht="15">
      <c r="B20" s="189"/>
      <c r="C20" s="216" t="s">
        <v>97</v>
      </c>
      <c r="D20" s="373">
        <v>31064</v>
      </c>
      <c r="E20" s="373">
        <v>742061</v>
      </c>
      <c r="F20" s="373">
        <v>31621.904954000012</v>
      </c>
      <c r="G20" s="374">
        <v>16175.808704999996</v>
      </c>
      <c r="H20" s="186"/>
      <c r="I20" s="187"/>
      <c r="J20" s="188"/>
    </row>
    <row r="21" spans="2:10" ht="15">
      <c r="B21" s="189"/>
      <c r="C21" s="215" t="s">
        <v>98</v>
      </c>
      <c r="D21" s="373">
        <v>-44841</v>
      </c>
      <c r="E21" s="373">
        <v>-208216</v>
      </c>
      <c r="F21" s="373">
        <v>-217370.90495400003</v>
      </c>
      <c r="G21" s="374">
        <v>-161976.80870500003</v>
      </c>
      <c r="H21" s="186"/>
      <c r="I21" s="187"/>
      <c r="J21" s="188"/>
    </row>
    <row r="22" spans="2:10" ht="15">
      <c r="B22" s="189"/>
      <c r="C22" s="216" t="s">
        <v>99</v>
      </c>
      <c r="D22" s="307">
        <v>-165067</v>
      </c>
      <c r="E22" s="307">
        <v>30754</v>
      </c>
      <c r="F22" s="307">
        <v>4002</v>
      </c>
      <c r="G22" s="360">
        <v>1249643</v>
      </c>
      <c r="H22" s="186"/>
      <c r="I22" s="187"/>
      <c r="J22" s="188"/>
    </row>
    <row r="23" spans="2:10" ht="16.5">
      <c r="B23" s="189"/>
      <c r="C23" s="216" t="s">
        <v>175</v>
      </c>
      <c r="D23" s="307">
        <v>-3835</v>
      </c>
      <c r="E23" s="307">
        <v>1018</v>
      </c>
      <c r="F23" s="307">
        <v>-1536</v>
      </c>
      <c r="G23" s="360">
        <v>691227.31714202</v>
      </c>
      <c r="H23" s="186"/>
      <c r="I23" s="187"/>
      <c r="J23" s="188"/>
    </row>
    <row r="24" spans="2:10" ht="15">
      <c r="B24" s="189"/>
      <c r="C24" s="216" t="s">
        <v>176</v>
      </c>
      <c r="D24" s="307">
        <v>-161232</v>
      </c>
      <c r="E24" s="307">
        <v>29736</v>
      </c>
      <c r="F24" s="307">
        <v>5538</v>
      </c>
      <c r="G24" s="360">
        <v>558415.6828579803</v>
      </c>
      <c r="H24" s="186"/>
      <c r="I24" s="187"/>
      <c r="J24" s="188"/>
    </row>
    <row r="25" spans="2:10" ht="15">
      <c r="B25" s="189"/>
      <c r="C25" s="216" t="s">
        <v>100</v>
      </c>
      <c r="D25" s="373">
        <v>30744</v>
      </c>
      <c r="E25" s="373">
        <v>51850</v>
      </c>
      <c r="F25" s="373">
        <v>43685.047</v>
      </c>
      <c r="G25" s="374">
        <v>597366.6158579797</v>
      </c>
      <c r="H25" s="186"/>
      <c r="I25" s="187"/>
      <c r="J25" s="188"/>
    </row>
    <row r="26" spans="2:10" ht="15">
      <c r="B26" s="189"/>
      <c r="C26" s="215" t="s">
        <v>101</v>
      </c>
      <c r="D26" s="373">
        <v>-191976</v>
      </c>
      <c r="E26" s="373">
        <v>-22114</v>
      </c>
      <c r="F26" s="373">
        <v>-38147.047</v>
      </c>
      <c r="G26" s="374">
        <v>-38950.933</v>
      </c>
      <c r="H26" s="186"/>
      <c r="I26" s="187"/>
      <c r="J26" s="188"/>
    </row>
    <row r="27" spans="2:10" ht="15">
      <c r="B27" s="189"/>
      <c r="C27" s="215" t="s">
        <v>102</v>
      </c>
      <c r="D27" s="307">
        <v>15552</v>
      </c>
      <c r="E27" s="307">
        <v>124064</v>
      </c>
      <c r="F27" s="307">
        <v>41902</v>
      </c>
      <c r="G27" s="360">
        <v>-68491.99999999994</v>
      </c>
      <c r="H27" s="186"/>
      <c r="I27" s="187"/>
      <c r="J27" s="188"/>
    </row>
    <row r="28" spans="2:10" ht="15">
      <c r="B28" s="189"/>
      <c r="C28" s="190"/>
      <c r="D28" s="327"/>
      <c r="E28" s="325"/>
      <c r="F28" s="325"/>
      <c r="G28" s="326"/>
      <c r="H28" s="186"/>
      <c r="I28" s="187"/>
      <c r="J28" s="188"/>
    </row>
    <row r="29" spans="2:10" ht="15.75">
      <c r="B29" s="189"/>
      <c r="C29" s="214" t="s">
        <v>177</v>
      </c>
      <c r="D29" s="379">
        <f>SUM(D30:D31)+SUM(D33:D34)+D36+SUM(D38:D40)</f>
        <v>313362.0000000018</v>
      </c>
      <c r="E29" s="379">
        <f>SUM(E30:E31)+SUM(E33:E34)+E36+SUM(E38:E40)</f>
        <v>39609.00000000006</v>
      </c>
      <c r="F29" s="379">
        <f>SUM(F30:F31)+SUM(F33:F34)+F36+SUM(F38:F40)</f>
        <v>573404.6560739994</v>
      </c>
      <c r="G29" s="379">
        <f>SUM(G30:G31)+SUM(G33:G34)+G36+SUM(G38:G40)</f>
        <v>1000922.1591120011</v>
      </c>
      <c r="H29" s="186"/>
      <c r="I29" s="187"/>
      <c r="J29" s="188"/>
    </row>
    <row r="30" spans="2:10" ht="15">
      <c r="B30" s="189"/>
      <c r="C30" s="217" t="s">
        <v>103</v>
      </c>
      <c r="D30" s="307">
        <v>22999</v>
      </c>
      <c r="E30" s="307">
        <v>293285</v>
      </c>
      <c r="F30" s="307">
        <v>25220</v>
      </c>
      <c r="G30" s="360">
        <v>27475</v>
      </c>
      <c r="H30" s="186"/>
      <c r="I30" s="187"/>
      <c r="J30" s="188"/>
    </row>
    <row r="31" spans="2:10" ht="15">
      <c r="B31" s="189"/>
      <c r="C31" s="217" t="s">
        <v>104</v>
      </c>
      <c r="D31" s="307">
        <v>56201</v>
      </c>
      <c r="E31" s="307">
        <v>-230798</v>
      </c>
      <c r="F31" s="307">
        <v>85958</v>
      </c>
      <c r="G31" s="360">
        <v>-399792</v>
      </c>
      <c r="H31" s="186"/>
      <c r="I31" s="187"/>
      <c r="J31" s="188"/>
    </row>
    <row r="32" spans="2:10" ht="15">
      <c r="B32" s="189"/>
      <c r="C32" s="195"/>
      <c r="D32" s="323"/>
      <c r="E32" s="324"/>
      <c r="F32" s="325"/>
      <c r="G32" s="361"/>
      <c r="H32" s="186"/>
      <c r="I32" s="187"/>
      <c r="J32" s="188"/>
    </row>
    <row r="33" spans="2:10" ht="15">
      <c r="B33" s="189"/>
      <c r="C33" s="218" t="s">
        <v>105</v>
      </c>
      <c r="D33" s="307">
        <v>99194.25496075655</v>
      </c>
      <c r="E33" s="307">
        <v>-9686.102456486879</v>
      </c>
      <c r="F33" s="307">
        <v>-24306.20265527432</v>
      </c>
      <c r="G33" s="360">
        <v>2247.000000001208</v>
      </c>
      <c r="H33" s="198"/>
      <c r="I33" s="187"/>
      <c r="J33" s="188"/>
    </row>
    <row r="34" spans="2:10" ht="16.5">
      <c r="B34" s="189"/>
      <c r="C34" s="217" t="s">
        <v>106</v>
      </c>
      <c r="D34" s="307">
        <v>-67204.97679145038</v>
      </c>
      <c r="E34" s="307">
        <v>-25504.378154513503</v>
      </c>
      <c r="F34" s="307">
        <v>3946.874365394866</v>
      </c>
      <c r="G34" s="360">
        <v>28821.439320531146</v>
      </c>
      <c r="H34" s="186"/>
      <c r="I34" s="187"/>
      <c r="J34" s="188"/>
    </row>
    <row r="35" spans="2:10" ht="15">
      <c r="B35" s="189"/>
      <c r="C35" s="313" t="s">
        <v>178</v>
      </c>
      <c r="D35" s="307">
        <v>-10036</v>
      </c>
      <c r="E35" s="307">
        <v>-20743</v>
      </c>
      <c r="F35" s="307">
        <v>20867.656074</v>
      </c>
      <c r="G35" s="360">
        <v>24526.159112</v>
      </c>
      <c r="H35" s="186"/>
      <c r="I35" s="187"/>
      <c r="J35" s="188"/>
    </row>
    <row r="36" spans="2:10" ht="15">
      <c r="B36" s="189"/>
      <c r="C36" s="219" t="s">
        <v>107</v>
      </c>
      <c r="D36" s="307">
        <v>-6236</v>
      </c>
      <c r="E36" s="307">
        <v>-43667</v>
      </c>
      <c r="F36" s="307">
        <v>2282.842351</v>
      </c>
      <c r="G36" s="360">
        <v>2641.719939</v>
      </c>
      <c r="H36" s="186"/>
      <c r="I36" s="187"/>
      <c r="J36" s="188"/>
    </row>
    <row r="37" spans="2:10" ht="15">
      <c r="B37" s="189"/>
      <c r="C37" s="195"/>
      <c r="D37" s="323"/>
      <c r="E37" s="324"/>
      <c r="F37" s="324"/>
      <c r="G37" s="362"/>
      <c r="H37" s="186"/>
      <c r="I37" s="187"/>
      <c r="J37" s="188"/>
    </row>
    <row r="38" spans="2:10" ht="16.5">
      <c r="B38" s="189"/>
      <c r="C38" s="217" t="s">
        <v>179</v>
      </c>
      <c r="D38" s="307">
        <v>208408.72183069563</v>
      </c>
      <c r="E38" s="307">
        <v>42579.48061100044</v>
      </c>
      <c r="F38" s="307">
        <v>480303.1420128788</v>
      </c>
      <c r="G38" s="360">
        <v>1339528.9998524687</v>
      </c>
      <c r="H38" s="186"/>
      <c r="I38" s="187"/>
      <c r="J38" s="188"/>
    </row>
    <row r="39" spans="2:10" ht="16.5">
      <c r="B39" s="189"/>
      <c r="C39" s="217" t="s">
        <v>180</v>
      </c>
      <c r="D39" s="307">
        <v>0</v>
      </c>
      <c r="E39" s="307">
        <v>13400</v>
      </c>
      <c r="F39" s="307">
        <v>0</v>
      </c>
      <c r="G39" s="360">
        <v>0</v>
      </c>
      <c r="H39" s="186"/>
      <c r="I39" s="187"/>
      <c r="J39" s="188"/>
    </row>
    <row r="40" spans="2:10" ht="16.5">
      <c r="B40" s="189"/>
      <c r="C40" s="217" t="s">
        <v>181</v>
      </c>
      <c r="D40" s="307">
        <v>0</v>
      </c>
      <c r="E40" s="307">
        <v>0</v>
      </c>
      <c r="F40" s="307">
        <v>0</v>
      </c>
      <c r="G40" s="360">
        <v>0</v>
      </c>
      <c r="H40" s="186"/>
      <c r="I40" s="187"/>
      <c r="J40" s="188"/>
    </row>
    <row r="41" spans="2:10" ht="15">
      <c r="B41" s="189"/>
      <c r="C41" s="195"/>
      <c r="D41" s="327"/>
      <c r="E41" s="325"/>
      <c r="F41" s="325"/>
      <c r="G41" s="326"/>
      <c r="H41" s="186"/>
      <c r="I41" s="187"/>
      <c r="J41" s="188"/>
    </row>
    <row r="42" spans="2:10" ht="15.75">
      <c r="B42" s="189"/>
      <c r="C42" s="220" t="s">
        <v>108</v>
      </c>
      <c r="D42" s="306">
        <f>+D43</f>
        <v>-7052</v>
      </c>
      <c r="E42" s="306">
        <f>+E43</f>
        <v>-22934.000000000466</v>
      </c>
      <c r="F42" s="306">
        <f>+F43</f>
        <v>58971.34392599971</v>
      </c>
      <c r="G42" s="306">
        <f>+G43</f>
        <v>-20982.215929435333</v>
      </c>
      <c r="H42" s="186"/>
      <c r="I42" s="187"/>
      <c r="J42" s="188"/>
    </row>
    <row r="43" spans="2:10" ht="15">
      <c r="B43" s="189"/>
      <c r="C43" s="221" t="s">
        <v>109</v>
      </c>
      <c r="D43" s="354">
        <f>D46-(D10+D12+D30+D31+D33+D34+D36+D38+D39)</f>
        <v>-7052</v>
      </c>
      <c r="E43" s="354">
        <f>E46-(E10+E12+E30+E31+E33+E34+E36+E38+E39)</f>
        <v>-22934.000000000466</v>
      </c>
      <c r="F43" s="354">
        <f>F46-(F10+F12+F30+F31+F33+F34+F36+F38+F39)</f>
        <v>58971.34392599971</v>
      </c>
      <c r="G43" s="360">
        <f>G46-(G10+G12+G30+G31+G33+G34+G36+G38+G39)</f>
        <v>-20982.215929435333</v>
      </c>
      <c r="H43" s="186"/>
      <c r="I43" s="187"/>
      <c r="J43" s="188"/>
    </row>
    <row r="44" spans="2:10" ht="15">
      <c r="B44" s="189"/>
      <c r="C44" s="217" t="s">
        <v>110</v>
      </c>
      <c r="D44" s="307">
        <v>0</v>
      </c>
      <c r="E44" s="307">
        <v>0</v>
      </c>
      <c r="F44" s="307">
        <v>0</v>
      </c>
      <c r="G44" s="360">
        <v>0</v>
      </c>
      <c r="H44" s="186"/>
      <c r="I44" s="187"/>
      <c r="J44" s="188"/>
    </row>
    <row r="45" spans="2:10" ht="15.75" thickBot="1">
      <c r="B45" s="189"/>
      <c r="C45" s="190"/>
      <c r="D45" s="328"/>
      <c r="E45" s="329"/>
      <c r="F45" s="329"/>
      <c r="G45" s="330"/>
      <c r="H45" s="203"/>
      <c r="I45" s="187"/>
      <c r="J45" s="188"/>
    </row>
    <row r="46" spans="2:10" ht="18.75" thickBot="1" thickTop="1">
      <c r="B46" s="189"/>
      <c r="C46" s="173" t="s">
        <v>182</v>
      </c>
      <c r="D46" s="295">
        <v>2615437</v>
      </c>
      <c r="E46" s="295">
        <v>1075552</v>
      </c>
      <c r="F46" s="295">
        <v>1327638</v>
      </c>
      <c r="G46" s="305">
        <v>914614.0000000014</v>
      </c>
      <c r="H46" s="204"/>
      <c r="I46" s="187"/>
      <c r="J46" s="188"/>
    </row>
    <row r="47" spans="2:10" ht="17.25" thickBot="1" thickTop="1">
      <c r="B47" s="189"/>
      <c r="C47" s="205"/>
      <c r="D47" s="206"/>
      <c r="E47" s="206"/>
      <c r="F47" s="206"/>
      <c r="G47" s="206"/>
      <c r="H47" s="206"/>
      <c r="I47" s="187"/>
      <c r="J47" s="188"/>
    </row>
    <row r="48" spans="2:10" ht="20.25" thickBot="1" thickTop="1">
      <c r="B48" s="12"/>
      <c r="C48" s="222" t="s">
        <v>111</v>
      </c>
      <c r="D48" s="207"/>
      <c r="E48" s="207"/>
      <c r="F48" s="207"/>
      <c r="G48" s="207"/>
      <c r="H48" s="208"/>
      <c r="I48" s="94"/>
      <c r="J48" s="2"/>
    </row>
    <row r="49" spans="2:10" ht="18.75" thickTop="1">
      <c r="B49" s="12"/>
      <c r="C49" s="209"/>
      <c r="D49" s="210"/>
      <c r="E49" s="211"/>
      <c r="F49" s="211"/>
      <c r="G49" s="211"/>
      <c r="H49" s="211"/>
      <c r="I49" s="94"/>
      <c r="J49" s="2"/>
    </row>
    <row r="50" spans="2:10" ht="15.75">
      <c r="B50" s="12"/>
      <c r="C50" s="63" t="s">
        <v>183</v>
      </c>
      <c r="E50" s="1"/>
      <c r="F50" s="1"/>
      <c r="G50" s="5"/>
      <c r="H50" s="5" t="s">
        <v>184</v>
      </c>
      <c r="I50" s="94"/>
      <c r="J50" s="2"/>
    </row>
    <row r="51" spans="2:10" ht="15.75">
      <c r="B51" s="12"/>
      <c r="C51" s="108" t="s">
        <v>185</v>
      </c>
      <c r="E51" s="1"/>
      <c r="F51" s="1"/>
      <c r="H51" s="223" t="s">
        <v>186</v>
      </c>
      <c r="I51" s="94"/>
      <c r="J51" s="2"/>
    </row>
    <row r="52" spans="2:10" ht="15.75">
      <c r="B52" s="12"/>
      <c r="C52" s="108" t="s">
        <v>187</v>
      </c>
      <c r="E52" s="1"/>
      <c r="F52" s="1"/>
      <c r="H52" s="1"/>
      <c r="I52" s="94"/>
      <c r="J52" s="2"/>
    </row>
    <row r="53" spans="2:10" ht="15.75" thickBot="1">
      <c r="B53" s="128"/>
      <c r="C53" s="212"/>
      <c r="D53" s="69"/>
      <c r="E53" s="111"/>
      <c r="F53" s="111"/>
      <c r="G53" s="111"/>
      <c r="H53" s="111"/>
      <c r="I53" s="112"/>
      <c r="J53" s="2"/>
    </row>
    <row r="54" spans="2:10" ht="16.5" thickTop="1">
      <c r="B54" s="213"/>
      <c r="C54" s="108"/>
      <c r="D54" s="5"/>
      <c r="E54" s="5"/>
      <c r="F54" s="5"/>
      <c r="G54" s="5"/>
      <c r="H54" s="5"/>
      <c r="I54" s="5"/>
      <c r="J54" s="5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59"/>
  <sheetViews>
    <sheetView showGridLines="0" zoomScale="70" zoomScaleNormal="70" workbookViewId="0" topLeftCell="B28">
      <selection activeCell="D10" sqref="D10"/>
    </sheetView>
  </sheetViews>
  <sheetFormatPr defaultColWidth="8.88671875" defaultRowHeight="15"/>
  <cols>
    <col min="1" max="1" width="0" style="0" hidden="1" customWidth="1"/>
    <col min="3" max="3" width="72.21484375" style="0" customWidth="1"/>
    <col min="4" max="7" width="9.99609375" style="0" bestFit="1" customWidth="1"/>
    <col min="8" max="8" width="82.6640625" style="0" customWidth="1"/>
  </cols>
  <sheetData>
    <row r="1" spans="2:12" ht="15">
      <c r="B1" s="2"/>
      <c r="C1" s="113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114" t="s">
        <v>18</v>
      </c>
      <c r="C2" s="180" t="s">
        <v>144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14"/>
      <c r="C3" s="180" t="s">
        <v>112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14"/>
      <c r="C4" s="107"/>
      <c r="D4" s="135"/>
      <c r="E4" s="2"/>
      <c r="F4" s="2"/>
      <c r="G4" s="2"/>
      <c r="H4" s="2"/>
      <c r="I4" s="2"/>
      <c r="J4" s="2"/>
      <c r="K4" s="5"/>
      <c r="L4" s="2"/>
    </row>
    <row r="5" spans="2:12" ht="16.5" thickTop="1">
      <c r="B5" s="115"/>
      <c r="C5" s="76"/>
      <c r="D5" s="77"/>
      <c r="E5" s="77"/>
      <c r="F5" s="77"/>
      <c r="G5" s="78"/>
      <c r="H5" s="78"/>
      <c r="I5" s="79"/>
      <c r="J5" s="2"/>
      <c r="K5" s="5"/>
      <c r="L5" s="2"/>
    </row>
    <row r="6" spans="2:12" ht="15">
      <c r="B6" s="12"/>
      <c r="C6" s="165" t="s">
        <v>25</v>
      </c>
      <c r="D6" s="81"/>
      <c r="E6" s="414" t="s">
        <v>75</v>
      </c>
      <c r="F6" s="414"/>
      <c r="G6" s="83"/>
      <c r="H6" s="83"/>
      <c r="I6" s="94"/>
      <c r="J6" s="2"/>
      <c r="K6" s="2"/>
      <c r="L6" s="2"/>
    </row>
    <row r="7" spans="2:12" ht="15.75">
      <c r="B7" s="12"/>
      <c r="C7" s="165" t="s">
        <v>26</v>
      </c>
      <c r="D7" s="21">
        <v>2008</v>
      </c>
      <c r="E7" s="21">
        <v>2009</v>
      </c>
      <c r="F7" s="21">
        <v>2010</v>
      </c>
      <c r="G7" s="21">
        <v>2011</v>
      </c>
      <c r="H7" s="85"/>
      <c r="I7" s="94"/>
      <c r="J7" s="2"/>
      <c r="K7" s="2"/>
      <c r="L7" s="2"/>
    </row>
    <row r="8" spans="2:12" ht="15.75">
      <c r="B8" s="12"/>
      <c r="C8" s="368" t="str">
        <f>+Fedőlap!$E$13</f>
        <v>Dátum: 2012.04.18.</v>
      </c>
      <c r="D8" s="356"/>
      <c r="E8" s="356"/>
      <c r="F8" s="356"/>
      <c r="G8" s="356"/>
      <c r="H8" s="117"/>
      <c r="I8" s="94"/>
      <c r="J8" s="2"/>
      <c r="K8" s="2"/>
      <c r="L8" s="2"/>
    </row>
    <row r="9" spans="2:12" ht="16.5" thickBot="1">
      <c r="B9" s="12"/>
      <c r="C9" s="88"/>
      <c r="D9" s="20"/>
      <c r="E9" s="20"/>
      <c r="F9" s="20"/>
      <c r="G9" s="224"/>
      <c r="H9" s="182"/>
      <c r="I9" s="94"/>
      <c r="J9" s="2"/>
      <c r="K9" s="2"/>
      <c r="L9" s="2"/>
    </row>
    <row r="10" spans="2:12" ht="17.25" thickBot="1" thickTop="1">
      <c r="B10" s="12"/>
      <c r="C10" s="261" t="s">
        <v>113</v>
      </c>
      <c r="D10" s="295">
        <f>-'1. Tábla'!E11</f>
        <v>925189</v>
      </c>
      <c r="E10" s="295">
        <f>-'1. Tábla'!F11</f>
        <v>962328</v>
      </c>
      <c r="F10" s="295">
        <f>-'1. Tábla'!G11</f>
        <v>934218</v>
      </c>
      <c r="G10" s="349">
        <f>-'1. Tábla'!H11</f>
        <v>-957317.9345013142</v>
      </c>
      <c r="H10" s="106"/>
      <c r="I10" s="94"/>
      <c r="J10" s="2"/>
      <c r="K10" s="2"/>
      <c r="L10" s="2"/>
    </row>
    <row r="11" spans="2:12" ht="15.75" thickTop="1">
      <c r="B11" s="12"/>
      <c r="C11" s="101"/>
      <c r="D11" s="375"/>
      <c r="E11" s="301"/>
      <c r="F11" s="301"/>
      <c r="G11" s="380"/>
      <c r="H11" s="98"/>
      <c r="I11" s="94"/>
      <c r="J11" s="2"/>
      <c r="K11" s="2"/>
      <c r="L11" s="2"/>
    </row>
    <row r="12" spans="2:12" ht="17.25">
      <c r="B12" s="183"/>
      <c r="C12" s="314" t="s">
        <v>174</v>
      </c>
      <c r="D12" s="377">
        <f>D13+D14+D15+D22+D27</f>
        <v>1292872.9999999998</v>
      </c>
      <c r="E12" s="377">
        <f>E13+E14+E15+E22+E27</f>
        <v>-55464.99999999977</v>
      </c>
      <c r="F12" s="377">
        <f>F13+F14+F15+F22+F27</f>
        <v>-368621</v>
      </c>
      <c r="G12" s="379">
        <f>G13+G14+G15+G22+G27</f>
        <v>1099209.9999999998</v>
      </c>
      <c r="H12" s="186"/>
      <c r="I12" s="187"/>
      <c r="J12" s="188"/>
      <c r="K12" s="188"/>
      <c r="L12" s="188"/>
    </row>
    <row r="13" spans="2:12" ht="15">
      <c r="B13" s="189"/>
      <c r="C13" s="215" t="s">
        <v>189</v>
      </c>
      <c r="D13" s="307">
        <v>1464539</v>
      </c>
      <c r="E13" s="307">
        <v>-693596</v>
      </c>
      <c r="F13" s="307">
        <v>-55394</v>
      </c>
      <c r="G13" s="360">
        <v>132297</v>
      </c>
      <c r="H13" s="186"/>
      <c r="I13" s="187"/>
      <c r="J13" s="188"/>
      <c r="K13" s="188"/>
      <c r="L13" s="188"/>
    </row>
    <row r="14" spans="2:12" ht="15">
      <c r="B14" s="189"/>
      <c r="C14" s="215" t="s">
        <v>190</v>
      </c>
      <c r="D14" s="307">
        <v>-12508</v>
      </c>
      <c r="E14" s="307">
        <v>-119447</v>
      </c>
      <c r="F14" s="307">
        <v>-76566</v>
      </c>
      <c r="G14" s="360">
        <v>-25166</v>
      </c>
      <c r="H14" s="186"/>
      <c r="I14" s="187"/>
      <c r="J14" s="188"/>
      <c r="K14" s="188"/>
      <c r="L14" s="188"/>
    </row>
    <row r="15" spans="2:12" ht="15">
      <c r="B15" s="189"/>
      <c r="C15" s="215" t="s">
        <v>191</v>
      </c>
      <c r="D15" s="307">
        <v>-39059</v>
      </c>
      <c r="E15" s="307">
        <v>596054</v>
      </c>
      <c r="F15" s="307">
        <v>-274106</v>
      </c>
      <c r="G15" s="360">
        <v>-154523</v>
      </c>
      <c r="H15" s="186"/>
      <c r="I15" s="187"/>
      <c r="J15" s="188"/>
      <c r="K15" s="188"/>
      <c r="L15" s="188"/>
    </row>
    <row r="16" spans="2:12" ht="15">
      <c r="B16" s="189"/>
      <c r="C16" s="216" t="s">
        <v>97</v>
      </c>
      <c r="D16" s="373">
        <v>2024822</v>
      </c>
      <c r="E16" s="373">
        <v>3653315</v>
      </c>
      <c r="F16" s="373">
        <v>2452759.089954</v>
      </c>
      <c r="G16" s="374">
        <v>3527346.553905</v>
      </c>
      <c r="H16" s="186"/>
      <c r="I16" s="187"/>
      <c r="J16" s="188"/>
      <c r="K16" s="188"/>
      <c r="L16" s="188"/>
    </row>
    <row r="17" spans="2:12" ht="15">
      <c r="B17" s="189"/>
      <c r="C17" s="215" t="s">
        <v>98</v>
      </c>
      <c r="D17" s="373">
        <v>-2063881</v>
      </c>
      <c r="E17" s="373">
        <v>-3057261</v>
      </c>
      <c r="F17" s="373">
        <v>-2726865.089954</v>
      </c>
      <c r="G17" s="374">
        <v>-3681869.553905</v>
      </c>
      <c r="H17" s="186"/>
      <c r="I17" s="187"/>
      <c r="J17" s="188"/>
      <c r="K17" s="188"/>
      <c r="L17" s="188"/>
    </row>
    <row r="18" spans="2:12" ht="15">
      <c r="B18" s="189"/>
      <c r="C18" s="216" t="s">
        <v>192</v>
      </c>
      <c r="D18" s="307">
        <v>-23259</v>
      </c>
      <c r="E18" s="307">
        <v>60648</v>
      </c>
      <c r="F18" s="307">
        <v>-89426</v>
      </c>
      <c r="G18" s="360">
        <v>-11256</v>
      </c>
      <c r="H18" s="186"/>
      <c r="I18" s="187"/>
      <c r="J18" s="188"/>
      <c r="K18" s="188"/>
      <c r="L18" s="188"/>
    </row>
    <row r="19" spans="2:12" ht="15">
      <c r="B19" s="189"/>
      <c r="C19" s="216" t="s">
        <v>193</v>
      </c>
      <c r="D19" s="307">
        <v>-15800</v>
      </c>
      <c r="E19" s="307">
        <v>535406</v>
      </c>
      <c r="F19" s="307">
        <v>-184680</v>
      </c>
      <c r="G19" s="360">
        <v>-143267</v>
      </c>
      <c r="H19" s="186"/>
      <c r="I19" s="187"/>
      <c r="J19" s="188"/>
      <c r="K19" s="188"/>
      <c r="L19" s="188"/>
    </row>
    <row r="20" spans="2:12" ht="15">
      <c r="B20" s="189"/>
      <c r="C20" s="216" t="s">
        <v>97</v>
      </c>
      <c r="D20" s="373">
        <v>17713</v>
      </c>
      <c r="E20" s="373">
        <v>732710</v>
      </c>
      <c r="F20" s="373">
        <v>21505.30495400001</v>
      </c>
      <c r="G20" s="374">
        <v>9758.092904999998</v>
      </c>
      <c r="H20" s="186"/>
      <c r="I20" s="187"/>
      <c r="J20" s="188"/>
      <c r="K20" s="188"/>
      <c r="L20" s="188"/>
    </row>
    <row r="21" spans="2:12" ht="15">
      <c r="B21" s="189"/>
      <c r="C21" s="216" t="s">
        <v>98</v>
      </c>
      <c r="D21" s="373">
        <v>-33513</v>
      </c>
      <c r="E21" s="373">
        <v>-197304</v>
      </c>
      <c r="F21" s="373">
        <v>-206185.30495400002</v>
      </c>
      <c r="G21" s="374">
        <v>-153025.092905</v>
      </c>
      <c r="H21" s="186"/>
      <c r="I21" s="187"/>
      <c r="J21" s="188"/>
      <c r="K21" s="188"/>
      <c r="L21" s="188"/>
    </row>
    <row r="22" spans="2:12" ht="15">
      <c r="B22" s="189"/>
      <c r="C22" s="216" t="s">
        <v>194</v>
      </c>
      <c r="D22" s="307">
        <v>-146226</v>
      </c>
      <c r="E22" s="307">
        <v>23264</v>
      </c>
      <c r="F22" s="307">
        <v>-971.9999999999977</v>
      </c>
      <c r="G22" s="360">
        <v>1246593</v>
      </c>
      <c r="H22" s="186"/>
      <c r="I22" s="187"/>
      <c r="J22" s="188"/>
      <c r="K22" s="188"/>
      <c r="L22" s="188"/>
    </row>
    <row r="23" spans="2:12" ht="16.5">
      <c r="B23" s="189"/>
      <c r="C23" s="216" t="s">
        <v>175</v>
      </c>
      <c r="D23" s="307">
        <v>-889</v>
      </c>
      <c r="E23" s="307">
        <v>551</v>
      </c>
      <c r="F23" s="307">
        <v>5.999999999999978</v>
      </c>
      <c r="G23" s="360">
        <v>693224.31714202</v>
      </c>
      <c r="H23" s="186"/>
      <c r="I23" s="187"/>
      <c r="J23" s="188"/>
      <c r="K23" s="188"/>
      <c r="L23" s="188"/>
    </row>
    <row r="24" spans="2:12" ht="15">
      <c r="B24" s="189"/>
      <c r="C24" s="312" t="s">
        <v>176</v>
      </c>
      <c r="D24" s="307">
        <v>-145337</v>
      </c>
      <c r="E24" s="307">
        <v>22713</v>
      </c>
      <c r="F24" s="307">
        <v>-977.9999999999977</v>
      </c>
      <c r="G24" s="360">
        <v>553368.6828579798</v>
      </c>
      <c r="H24" s="186"/>
      <c r="I24" s="187"/>
      <c r="J24" s="188"/>
      <c r="K24" s="188"/>
      <c r="L24" s="188"/>
    </row>
    <row r="25" spans="2:12" ht="15">
      <c r="B25" s="189"/>
      <c r="C25" s="216" t="s">
        <v>100</v>
      </c>
      <c r="D25" s="373">
        <v>22354</v>
      </c>
      <c r="E25" s="373">
        <v>40600</v>
      </c>
      <c r="F25" s="373">
        <v>30194.2</v>
      </c>
      <c r="G25" s="374">
        <v>590007.2958579798</v>
      </c>
      <c r="H25" s="186"/>
      <c r="I25" s="187"/>
      <c r="J25" s="188"/>
      <c r="K25" s="188"/>
      <c r="L25" s="188"/>
    </row>
    <row r="26" spans="2:12" ht="15">
      <c r="B26" s="189"/>
      <c r="C26" s="215" t="s">
        <v>101</v>
      </c>
      <c r="D26" s="373">
        <v>-167691</v>
      </c>
      <c r="E26" s="373">
        <v>-17887</v>
      </c>
      <c r="F26" s="373">
        <v>-31172.2</v>
      </c>
      <c r="G26" s="374">
        <v>-36638.613</v>
      </c>
      <c r="H26" s="186"/>
      <c r="I26" s="187"/>
      <c r="J26" s="188"/>
      <c r="K26" s="188"/>
      <c r="L26" s="188"/>
    </row>
    <row r="27" spans="2:12" ht="15">
      <c r="B27" s="189"/>
      <c r="C27" s="215" t="s">
        <v>102</v>
      </c>
      <c r="D27" s="307">
        <v>26127</v>
      </c>
      <c r="E27" s="307">
        <v>138260</v>
      </c>
      <c r="F27" s="307">
        <v>38417</v>
      </c>
      <c r="G27" s="360">
        <v>-99991</v>
      </c>
      <c r="H27" s="186"/>
      <c r="I27" s="187"/>
      <c r="J27" s="188"/>
      <c r="K27" s="188"/>
      <c r="L27" s="188"/>
    </row>
    <row r="28" spans="2:12" ht="15">
      <c r="B28" s="189"/>
      <c r="C28" s="190"/>
      <c r="D28" s="327"/>
      <c r="E28" s="325"/>
      <c r="F28" s="325"/>
      <c r="G28" s="326"/>
      <c r="H28" s="186"/>
      <c r="I28" s="187"/>
      <c r="J28" s="188"/>
      <c r="K28" s="188"/>
      <c r="L28" s="188"/>
    </row>
    <row r="29" spans="2:12" ht="15.75">
      <c r="B29" s="189"/>
      <c r="C29" s="214" t="s">
        <v>177</v>
      </c>
      <c r="D29" s="379">
        <f>SUM(D30:D31)+SUM(D33:D34)+D36+SUM(D38:D40)</f>
        <v>206738.00000000035</v>
      </c>
      <c r="E29" s="379">
        <f>SUM(E30:E31)+SUM(E33:E34)+E36+SUM(E38:E40)</f>
        <v>62229.99999999773</v>
      </c>
      <c r="F29" s="379">
        <f>SUM(F30:F31)+SUM(F33:F34)+F36+SUM(F38:F40)</f>
        <v>462076.6560739998</v>
      </c>
      <c r="G29" s="379">
        <f>SUM(G30:G31)+SUM(G33:G34)+G36+SUM(G38:G40)</f>
        <v>885684.159112001</v>
      </c>
      <c r="H29" s="186"/>
      <c r="I29" s="187"/>
      <c r="J29" s="188"/>
      <c r="K29" s="188"/>
      <c r="L29" s="188"/>
    </row>
    <row r="30" spans="2:12" ht="15">
      <c r="B30" s="189"/>
      <c r="C30" s="217" t="s">
        <v>195</v>
      </c>
      <c r="D30" s="307">
        <v>22999</v>
      </c>
      <c r="E30" s="307">
        <v>293285</v>
      </c>
      <c r="F30" s="307">
        <v>25220</v>
      </c>
      <c r="G30" s="360">
        <v>27475</v>
      </c>
      <c r="H30" s="186"/>
      <c r="I30" s="187"/>
      <c r="J30" s="188"/>
      <c r="K30" s="188"/>
      <c r="L30" s="188"/>
    </row>
    <row r="31" spans="2:12" ht="15">
      <c r="B31" s="189"/>
      <c r="C31" s="217" t="s">
        <v>196</v>
      </c>
      <c r="D31" s="307">
        <v>11214</v>
      </c>
      <c r="E31" s="307">
        <v>-194969</v>
      </c>
      <c r="F31" s="307">
        <v>87032</v>
      </c>
      <c r="G31" s="360">
        <v>-413769</v>
      </c>
      <c r="H31" s="186"/>
      <c r="I31" s="187"/>
      <c r="J31" s="188"/>
      <c r="K31" s="188"/>
      <c r="L31" s="188"/>
    </row>
    <row r="32" spans="2:12" ht="15">
      <c r="B32" s="189"/>
      <c r="C32" s="313"/>
      <c r="D32" s="323"/>
      <c r="E32" s="324"/>
      <c r="F32" s="325"/>
      <c r="G32" s="361"/>
      <c r="H32" s="186"/>
      <c r="I32" s="187"/>
      <c r="J32" s="188"/>
      <c r="K32" s="188"/>
      <c r="L32" s="188"/>
    </row>
    <row r="33" spans="2:12" ht="15">
      <c r="B33" s="189"/>
      <c r="C33" s="315" t="s">
        <v>197</v>
      </c>
      <c r="D33" s="307">
        <v>101114.12443349946</v>
      </c>
      <c r="E33" s="307">
        <v>-12195.090094336592</v>
      </c>
      <c r="F33" s="307">
        <v>-24956.447158111587</v>
      </c>
      <c r="G33" s="360">
        <v>2595.000000001164</v>
      </c>
      <c r="H33" s="198"/>
      <c r="I33" s="187"/>
      <c r="J33" s="188"/>
      <c r="K33" s="188"/>
      <c r="L33" s="188"/>
    </row>
    <row r="34" spans="2:12" ht="16.5">
      <c r="B34" s="189"/>
      <c r="C34" s="217" t="s">
        <v>198</v>
      </c>
      <c r="D34" s="307">
        <v>-67773.97679145035</v>
      </c>
      <c r="E34" s="307">
        <v>-23079.378154513437</v>
      </c>
      <c r="F34" s="307">
        <v>4253.87436539488</v>
      </c>
      <c r="G34" s="360">
        <v>29909.439320531113</v>
      </c>
      <c r="H34" s="186"/>
      <c r="I34" s="187"/>
      <c r="J34" s="188"/>
      <c r="K34" s="188"/>
      <c r="L34" s="188"/>
    </row>
    <row r="35" spans="2:12" ht="15">
      <c r="B35" s="189"/>
      <c r="C35" s="313" t="s">
        <v>178</v>
      </c>
      <c r="D35" s="307">
        <v>-10036</v>
      </c>
      <c r="E35" s="307">
        <v>-20743</v>
      </c>
      <c r="F35" s="307">
        <v>20867.656074</v>
      </c>
      <c r="G35" s="360">
        <v>24526.159112</v>
      </c>
      <c r="H35" s="186"/>
      <c r="I35" s="187"/>
      <c r="J35" s="188"/>
      <c r="K35" s="188"/>
      <c r="L35" s="188"/>
    </row>
    <row r="36" spans="2:12" ht="15">
      <c r="B36" s="189"/>
      <c r="C36" s="219" t="s">
        <v>199</v>
      </c>
      <c r="D36" s="307">
        <v>-6236</v>
      </c>
      <c r="E36" s="307">
        <v>-43667</v>
      </c>
      <c r="F36" s="307">
        <v>2282.842351</v>
      </c>
      <c r="G36" s="360">
        <v>2641.719939</v>
      </c>
      <c r="H36" s="186"/>
      <c r="I36" s="187"/>
      <c r="J36" s="188"/>
      <c r="K36" s="188"/>
      <c r="L36" s="188"/>
    </row>
    <row r="37" spans="2:12" ht="15">
      <c r="B37" s="189"/>
      <c r="C37" s="316"/>
      <c r="D37" s="323"/>
      <c r="E37" s="324"/>
      <c r="F37" s="324"/>
      <c r="G37" s="362"/>
      <c r="H37" s="186"/>
      <c r="I37" s="187"/>
      <c r="J37" s="188"/>
      <c r="K37" s="188"/>
      <c r="L37" s="188"/>
    </row>
    <row r="38" spans="2:12" ht="16.5">
      <c r="B38" s="189"/>
      <c r="C38" s="217" t="s">
        <v>200</v>
      </c>
      <c r="D38" s="307">
        <v>145420.85235795123</v>
      </c>
      <c r="E38" s="307">
        <v>29455.468248847756</v>
      </c>
      <c r="F38" s="307">
        <v>368244.38651571656</v>
      </c>
      <c r="G38" s="360">
        <v>1236831.9998524687</v>
      </c>
      <c r="H38" s="186"/>
      <c r="I38" s="187"/>
      <c r="J38" s="188"/>
      <c r="K38" s="188"/>
      <c r="L38" s="188"/>
    </row>
    <row r="39" spans="2:12" ht="16.5">
      <c r="B39" s="189"/>
      <c r="C39" s="217" t="s">
        <v>201</v>
      </c>
      <c r="D39" s="307">
        <v>0</v>
      </c>
      <c r="E39" s="307">
        <v>13400</v>
      </c>
      <c r="F39" s="307">
        <v>0</v>
      </c>
      <c r="G39" s="360">
        <v>0</v>
      </c>
      <c r="H39" s="186"/>
      <c r="I39" s="187"/>
      <c r="J39" s="188"/>
      <c r="K39" s="188"/>
      <c r="L39" s="188"/>
    </row>
    <row r="40" spans="2:12" ht="16.5">
      <c r="B40" s="189"/>
      <c r="C40" s="217" t="s">
        <v>202</v>
      </c>
      <c r="D40" s="307">
        <v>0</v>
      </c>
      <c r="E40" s="307">
        <v>0</v>
      </c>
      <c r="F40" s="307">
        <v>0</v>
      </c>
      <c r="G40" s="360">
        <v>0</v>
      </c>
      <c r="H40" s="186"/>
      <c r="I40" s="187"/>
      <c r="J40" s="188"/>
      <c r="K40" s="188"/>
      <c r="L40" s="188"/>
    </row>
    <row r="41" spans="2:12" ht="15">
      <c r="B41" s="189"/>
      <c r="C41" s="195"/>
      <c r="D41" s="327"/>
      <c r="E41" s="325"/>
      <c r="F41" s="325"/>
      <c r="G41" s="361"/>
      <c r="H41" s="186"/>
      <c r="I41" s="187"/>
      <c r="J41" s="188"/>
      <c r="K41" s="188"/>
      <c r="L41" s="188"/>
    </row>
    <row r="42" spans="2:12" ht="15.75">
      <c r="B42" s="189"/>
      <c r="C42" s="220" t="s">
        <v>108</v>
      </c>
      <c r="D42" s="306">
        <f>+D43</f>
        <v>-979</v>
      </c>
      <c r="E42" s="306">
        <f>+E43</f>
        <v>-38655.99999999988</v>
      </c>
      <c r="F42" s="306">
        <f>+F43</f>
        <v>45523.34392600006</v>
      </c>
      <c r="G42" s="360">
        <f>+G43</f>
        <v>-53768.224610685604</v>
      </c>
      <c r="H42" s="186"/>
      <c r="I42" s="187"/>
      <c r="J42" s="188"/>
      <c r="K42" s="188"/>
      <c r="L42" s="188"/>
    </row>
    <row r="43" spans="2:12" ht="15">
      <c r="B43" s="189"/>
      <c r="C43" s="221" t="s">
        <v>203</v>
      </c>
      <c r="D43" s="354">
        <f>D46-(D10+D12+D30+D31+D33+D34+D36+D38+D39)</f>
        <v>-979</v>
      </c>
      <c r="E43" s="354">
        <f>E46-(E10+E12+E30+E31+E33+E34+E36+E38+E39)</f>
        <v>-38655.99999999988</v>
      </c>
      <c r="F43" s="354">
        <f>F46-(F10+F12+F30+F31+F33+F34+F36+F38+F39)</f>
        <v>45523.34392600006</v>
      </c>
      <c r="G43" s="363">
        <f>G46-(G10+G12+G30+G31+G33+G34+G36+G38+G39)</f>
        <v>-53768.224610685604</v>
      </c>
      <c r="H43" s="186"/>
      <c r="I43" s="187"/>
      <c r="J43" s="188"/>
      <c r="K43" s="188"/>
      <c r="L43" s="188"/>
    </row>
    <row r="44" spans="2:12" ht="15">
      <c r="B44" s="189"/>
      <c r="C44" s="217" t="s">
        <v>204</v>
      </c>
      <c r="D44" s="307">
        <v>0</v>
      </c>
      <c r="E44" s="307">
        <v>0</v>
      </c>
      <c r="F44" s="307">
        <v>0</v>
      </c>
      <c r="G44" s="360">
        <v>0</v>
      </c>
      <c r="H44" s="186"/>
      <c r="I44" s="187"/>
      <c r="J44" s="188"/>
      <c r="K44" s="188"/>
      <c r="L44" s="188"/>
    </row>
    <row r="45" spans="2:12" ht="15.75" thickBot="1">
      <c r="B45" s="189"/>
      <c r="C45" s="191"/>
      <c r="D45" s="328"/>
      <c r="E45" s="329"/>
      <c r="F45" s="329"/>
      <c r="G45" s="364"/>
      <c r="H45" s="225"/>
      <c r="I45" s="187"/>
      <c r="J45" s="188"/>
      <c r="K45" s="188"/>
      <c r="L45" s="188"/>
    </row>
    <row r="46" spans="2:12" ht="18.75" thickBot="1" thickTop="1">
      <c r="B46" s="189"/>
      <c r="C46" s="261" t="s">
        <v>114</v>
      </c>
      <c r="D46" s="331">
        <v>2423821</v>
      </c>
      <c r="E46" s="331">
        <v>930436.9999999981</v>
      </c>
      <c r="F46" s="331">
        <v>1073197</v>
      </c>
      <c r="G46" s="365">
        <v>973808.0000000009</v>
      </c>
      <c r="H46" s="204"/>
      <c r="I46" s="187"/>
      <c r="J46" s="188"/>
      <c r="K46" s="188"/>
      <c r="L46" s="188"/>
    </row>
    <row r="47" spans="2:12" ht="17.25" thickBot="1" thickTop="1">
      <c r="B47" s="12"/>
      <c r="C47" s="205"/>
      <c r="D47" s="332"/>
      <c r="E47" s="332"/>
      <c r="F47" s="332"/>
      <c r="G47" s="332"/>
      <c r="H47" s="227"/>
      <c r="I47" s="94"/>
      <c r="J47" s="2"/>
      <c r="K47" s="2"/>
      <c r="L47" s="2"/>
    </row>
    <row r="48" spans="2:12" ht="17.25" thickBot="1" thickTop="1">
      <c r="B48" s="12"/>
      <c r="C48" s="228"/>
      <c r="D48" s="333"/>
      <c r="E48" s="334"/>
      <c r="F48" s="334"/>
      <c r="G48" s="334"/>
      <c r="H48" s="381"/>
      <c r="I48" s="94"/>
      <c r="J48" s="2"/>
      <c r="K48" s="2"/>
      <c r="L48" s="2"/>
    </row>
    <row r="49" spans="2:12" ht="17.25" thickBot="1" thickTop="1">
      <c r="B49" s="12"/>
      <c r="C49" s="262" t="s">
        <v>115</v>
      </c>
      <c r="D49" s="331">
        <v>18422661</v>
      </c>
      <c r="E49" s="331">
        <v>19294487</v>
      </c>
      <c r="F49" s="331">
        <v>20461083</v>
      </c>
      <c r="G49" s="331">
        <v>21443395</v>
      </c>
      <c r="H49" s="382"/>
      <c r="I49" s="94"/>
      <c r="J49" s="2"/>
      <c r="K49" s="2"/>
      <c r="L49" s="2"/>
    </row>
    <row r="50" spans="2:12" ht="17.25" thickTop="1">
      <c r="B50" s="12"/>
      <c r="C50" s="216" t="s">
        <v>205</v>
      </c>
      <c r="D50" s="307">
        <v>18563572</v>
      </c>
      <c r="E50" s="307">
        <v>19494009</v>
      </c>
      <c r="F50" s="307">
        <v>20567206</v>
      </c>
      <c r="G50" s="307">
        <v>21541014</v>
      </c>
      <c r="H50" s="383"/>
      <c r="I50" s="94"/>
      <c r="J50" s="2"/>
      <c r="K50" s="2"/>
      <c r="L50" s="2"/>
    </row>
    <row r="51" spans="2:12" ht="16.5" customHeight="1">
      <c r="B51" s="12"/>
      <c r="C51" s="263" t="s">
        <v>206</v>
      </c>
      <c r="D51" s="307">
        <v>140911</v>
      </c>
      <c r="E51" s="307">
        <v>199522</v>
      </c>
      <c r="F51" s="307">
        <v>106123</v>
      </c>
      <c r="G51" s="307">
        <v>97619</v>
      </c>
      <c r="H51" s="384"/>
      <c r="I51" s="94"/>
      <c r="J51" s="2"/>
      <c r="K51" s="2"/>
      <c r="L51" s="2"/>
    </row>
    <row r="52" spans="2:12" ht="15.75" thickBot="1">
      <c r="B52" s="12"/>
      <c r="C52" s="191"/>
      <c r="D52" s="96"/>
      <c r="E52" s="96"/>
      <c r="F52" s="96"/>
      <c r="G52" s="96"/>
      <c r="H52" s="232"/>
      <c r="I52" s="94"/>
      <c r="J52" s="2"/>
      <c r="K52" s="2"/>
      <c r="L52" s="2"/>
    </row>
    <row r="53" spans="2:12" ht="20.25" thickBot="1" thickTop="1">
      <c r="B53" s="12"/>
      <c r="C53" s="222" t="s">
        <v>111</v>
      </c>
      <c r="D53" s="207"/>
      <c r="E53" s="207"/>
      <c r="F53" s="207"/>
      <c r="G53" s="207"/>
      <c r="H53" s="208"/>
      <c r="I53" s="94"/>
      <c r="J53" s="2"/>
      <c r="K53" s="5"/>
      <c r="L53" s="2"/>
    </row>
    <row r="54" spans="2:12" ht="18.75" thickTop="1">
      <c r="B54" s="12"/>
      <c r="C54" s="209"/>
      <c r="D54" s="210"/>
      <c r="E54" s="211"/>
      <c r="F54" s="211"/>
      <c r="G54" s="211"/>
      <c r="H54" s="211"/>
      <c r="I54" s="94"/>
      <c r="J54" s="2"/>
      <c r="K54" s="5"/>
      <c r="L54" s="2"/>
    </row>
    <row r="55" spans="2:12" ht="15.75">
      <c r="B55" s="12"/>
      <c r="C55" s="63" t="s">
        <v>183</v>
      </c>
      <c r="E55" s="1"/>
      <c r="F55" s="1"/>
      <c r="G55" s="5"/>
      <c r="H55" s="5" t="s">
        <v>184</v>
      </c>
      <c r="I55" s="94"/>
      <c r="J55" s="2"/>
      <c r="K55" s="5"/>
      <c r="L55" s="2"/>
    </row>
    <row r="56" spans="2:12" ht="15.75">
      <c r="B56" s="12"/>
      <c r="C56" s="108" t="s">
        <v>188</v>
      </c>
      <c r="E56" s="1"/>
      <c r="F56" s="1"/>
      <c r="H56" s="223" t="s">
        <v>186</v>
      </c>
      <c r="I56" s="94"/>
      <c r="J56" s="2"/>
      <c r="K56" s="5"/>
      <c r="L56" s="2"/>
    </row>
    <row r="57" spans="2:12" ht="15.75">
      <c r="B57" s="12"/>
      <c r="C57" s="108" t="s">
        <v>187</v>
      </c>
      <c r="E57" s="1"/>
      <c r="F57" s="1"/>
      <c r="H57" s="1"/>
      <c r="I57" s="94"/>
      <c r="J57" s="2"/>
      <c r="K57" s="5"/>
      <c r="L57" s="2"/>
    </row>
    <row r="58" spans="2:12" ht="16.5" thickBot="1">
      <c r="B58" s="128"/>
      <c r="C58" s="212"/>
      <c r="D58" s="233"/>
      <c r="E58" s="234"/>
      <c r="F58" s="234"/>
      <c r="G58" s="234"/>
      <c r="H58" s="234"/>
      <c r="I58" s="112"/>
      <c r="J58" s="2"/>
      <c r="K58" s="5"/>
      <c r="L58" s="2"/>
    </row>
    <row r="59" spans="2:12" ht="16.5" thickTop="1">
      <c r="B59" s="213"/>
      <c r="C59" s="108"/>
      <c r="D59" s="223"/>
      <c r="E59" s="223"/>
      <c r="F59" s="223"/>
      <c r="G59" s="223"/>
      <c r="H59" s="223"/>
      <c r="I59" s="5"/>
      <c r="J59" s="5"/>
      <c r="K59" s="5"/>
      <c r="L59" s="2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59"/>
  <sheetViews>
    <sheetView showGridLines="0" zoomScale="70" zoomScaleNormal="70" workbookViewId="0" topLeftCell="B1">
      <selection activeCell="C8" sqref="C8"/>
    </sheetView>
  </sheetViews>
  <sheetFormatPr defaultColWidth="8.88671875" defaultRowHeight="15"/>
  <cols>
    <col min="1" max="1" width="0" style="0" hidden="1" customWidth="1"/>
    <col min="3" max="3" width="74.6640625" style="0" customWidth="1"/>
    <col min="8" max="8" width="84.10546875" style="0" customWidth="1"/>
  </cols>
  <sheetData>
    <row r="1" spans="2:9" ht="15">
      <c r="B1" s="2"/>
      <c r="C1" s="113"/>
      <c r="D1" s="2"/>
      <c r="E1" s="2"/>
      <c r="F1" s="2"/>
      <c r="G1" s="2"/>
      <c r="H1" s="2"/>
      <c r="I1" s="2"/>
    </row>
    <row r="2" spans="2:9" ht="18">
      <c r="B2" s="114" t="s">
        <v>18</v>
      </c>
      <c r="C2" s="180" t="s">
        <v>143</v>
      </c>
      <c r="D2" s="3"/>
      <c r="E2" s="2"/>
      <c r="F2" s="2"/>
      <c r="G2" s="2"/>
      <c r="H2" s="2"/>
      <c r="I2" s="2"/>
    </row>
    <row r="3" spans="2:9" ht="18">
      <c r="B3" s="114"/>
      <c r="C3" s="180" t="s">
        <v>116</v>
      </c>
      <c r="D3" s="3"/>
      <c r="E3" s="2"/>
      <c r="F3" s="2"/>
      <c r="G3" s="2"/>
      <c r="H3" s="2"/>
      <c r="I3" s="2"/>
    </row>
    <row r="4" spans="2:9" ht="16.5" thickBot="1">
      <c r="B4" s="114"/>
      <c r="C4" s="107"/>
      <c r="D4" s="135"/>
      <c r="E4" s="2"/>
      <c r="F4" s="2"/>
      <c r="G4" s="2"/>
      <c r="H4" s="2"/>
      <c r="I4" s="2"/>
    </row>
    <row r="5" spans="2:9" ht="15.75" thickTop="1">
      <c r="B5" s="115"/>
      <c r="C5" s="76"/>
      <c r="D5" s="77"/>
      <c r="E5" s="77"/>
      <c r="F5" s="77"/>
      <c r="G5" s="78"/>
      <c r="H5" s="78"/>
      <c r="I5" s="79"/>
    </row>
    <row r="6" spans="2:9" ht="15">
      <c r="B6" s="12"/>
      <c r="C6" s="165" t="s">
        <v>25</v>
      </c>
      <c r="D6" s="81"/>
      <c r="E6" s="414" t="s">
        <v>75</v>
      </c>
      <c r="F6" s="414"/>
      <c r="G6" s="83"/>
      <c r="H6" s="83"/>
      <c r="I6" s="94"/>
    </row>
    <row r="7" spans="2:9" ht="15.75">
      <c r="B7" s="12"/>
      <c r="C7" s="165" t="s">
        <v>26</v>
      </c>
      <c r="D7" s="21">
        <v>2008</v>
      </c>
      <c r="E7" s="21">
        <v>2009</v>
      </c>
      <c r="F7" s="21">
        <v>2010</v>
      </c>
      <c r="G7" s="21">
        <v>2011</v>
      </c>
      <c r="H7" s="85"/>
      <c r="I7" s="94"/>
    </row>
    <row r="8" spans="2:9" ht="15.75">
      <c r="B8" s="12"/>
      <c r="C8" s="368" t="str">
        <f>+Fedőlap!$E$13</f>
        <v>Dátum: 2012.04.18.</v>
      </c>
      <c r="D8" s="356"/>
      <c r="E8" s="356"/>
      <c r="F8" s="356"/>
      <c r="G8" s="356"/>
      <c r="H8" s="117"/>
      <c r="I8" s="94"/>
    </row>
    <row r="9" spans="2:9" ht="16.5" thickBot="1">
      <c r="B9" s="12"/>
      <c r="C9" s="88"/>
      <c r="D9" s="20"/>
      <c r="E9" s="20"/>
      <c r="F9" s="20"/>
      <c r="G9" s="181"/>
      <c r="H9" s="182"/>
      <c r="I9" s="94"/>
    </row>
    <row r="10" spans="2:9" ht="17.25" thickBot="1" thickTop="1">
      <c r="B10" s="12"/>
      <c r="C10" s="261" t="s">
        <v>117</v>
      </c>
      <c r="D10" s="120" t="s">
        <v>5</v>
      </c>
      <c r="E10" s="120" t="s">
        <v>5</v>
      </c>
      <c r="F10" s="120" t="s">
        <v>5</v>
      </c>
      <c r="G10" s="268" t="s">
        <v>5</v>
      </c>
      <c r="H10" s="106"/>
      <c r="I10" s="94"/>
    </row>
    <row r="11" spans="2:9" ht="15.75" thickTop="1">
      <c r="B11" s="12"/>
      <c r="C11" s="101"/>
      <c r="D11" s="95"/>
      <c r="E11" s="96"/>
      <c r="F11" s="96"/>
      <c r="G11" s="97"/>
      <c r="H11" s="98"/>
      <c r="I11" s="94"/>
    </row>
    <row r="12" spans="2:9" ht="17.25">
      <c r="B12" s="183"/>
      <c r="C12" s="314" t="s">
        <v>174</v>
      </c>
      <c r="D12" s="184">
        <f>SUM(D13:D15,D22,D27)</f>
        <v>0</v>
      </c>
      <c r="E12" s="184">
        <f>SUM(E13:E15,E22,E27)</f>
        <v>0</v>
      </c>
      <c r="F12" s="184">
        <f>SUM(F13:F15,F22,F27)</f>
        <v>0</v>
      </c>
      <c r="G12" s="185">
        <f>SUM(G13:G15,G22,G27)</f>
        <v>0</v>
      </c>
      <c r="H12" s="186"/>
      <c r="I12" s="187"/>
    </row>
    <row r="13" spans="2:9" ht="15">
      <c r="B13" s="189"/>
      <c r="C13" s="215" t="s">
        <v>189</v>
      </c>
      <c r="D13" s="235" t="s">
        <v>5</v>
      </c>
      <c r="E13" s="235" t="s">
        <v>5</v>
      </c>
      <c r="F13" s="235" t="s">
        <v>5</v>
      </c>
      <c r="G13" s="236" t="s">
        <v>5</v>
      </c>
      <c r="H13" s="186"/>
      <c r="I13" s="187"/>
    </row>
    <row r="14" spans="2:9" ht="15">
      <c r="B14" s="189"/>
      <c r="C14" s="215" t="s">
        <v>190</v>
      </c>
      <c r="D14" s="235" t="s">
        <v>5</v>
      </c>
      <c r="E14" s="235" t="s">
        <v>5</v>
      </c>
      <c r="F14" s="235" t="s">
        <v>5</v>
      </c>
      <c r="G14" s="236" t="s">
        <v>5</v>
      </c>
      <c r="H14" s="186"/>
      <c r="I14" s="187"/>
    </row>
    <row r="15" spans="2:9" ht="15">
      <c r="B15" s="189"/>
      <c r="C15" s="215" t="s">
        <v>191</v>
      </c>
      <c r="D15" s="235" t="s">
        <v>5</v>
      </c>
      <c r="E15" s="235" t="s">
        <v>5</v>
      </c>
      <c r="F15" s="235" t="s">
        <v>5</v>
      </c>
      <c r="G15" s="236" t="s">
        <v>5</v>
      </c>
      <c r="H15" s="186"/>
      <c r="I15" s="187"/>
    </row>
    <row r="16" spans="2:9" ht="15">
      <c r="B16" s="189"/>
      <c r="C16" s="216" t="s">
        <v>97</v>
      </c>
      <c r="D16" s="385" t="s">
        <v>5</v>
      </c>
      <c r="E16" s="385" t="s">
        <v>5</v>
      </c>
      <c r="F16" s="385" t="s">
        <v>5</v>
      </c>
      <c r="G16" s="386" t="s">
        <v>5</v>
      </c>
      <c r="H16" s="186"/>
      <c r="I16" s="187"/>
    </row>
    <row r="17" spans="2:9" ht="15">
      <c r="B17" s="189"/>
      <c r="C17" s="215" t="s">
        <v>98</v>
      </c>
      <c r="D17" s="385" t="s">
        <v>5</v>
      </c>
      <c r="E17" s="385" t="s">
        <v>5</v>
      </c>
      <c r="F17" s="385" t="s">
        <v>5</v>
      </c>
      <c r="G17" s="386" t="s">
        <v>5</v>
      </c>
      <c r="H17" s="186"/>
      <c r="I17" s="187"/>
    </row>
    <row r="18" spans="2:9" ht="15">
      <c r="B18" s="189"/>
      <c r="C18" s="216" t="s">
        <v>192</v>
      </c>
      <c r="D18" s="235" t="s">
        <v>5</v>
      </c>
      <c r="E18" s="235" t="s">
        <v>5</v>
      </c>
      <c r="F18" s="235" t="s">
        <v>5</v>
      </c>
      <c r="G18" s="236" t="s">
        <v>5</v>
      </c>
      <c r="H18" s="186"/>
      <c r="I18" s="187"/>
    </row>
    <row r="19" spans="2:9" ht="15">
      <c r="B19" s="189"/>
      <c r="C19" s="216" t="s">
        <v>193</v>
      </c>
      <c r="D19" s="235" t="s">
        <v>5</v>
      </c>
      <c r="E19" s="235" t="s">
        <v>5</v>
      </c>
      <c r="F19" s="235" t="s">
        <v>5</v>
      </c>
      <c r="G19" s="236" t="s">
        <v>5</v>
      </c>
      <c r="H19" s="186"/>
      <c r="I19" s="187"/>
    </row>
    <row r="20" spans="2:9" ht="15">
      <c r="B20" s="189"/>
      <c r="C20" s="216" t="s">
        <v>97</v>
      </c>
      <c r="D20" s="385" t="s">
        <v>5</v>
      </c>
      <c r="E20" s="385" t="s">
        <v>5</v>
      </c>
      <c r="F20" s="385" t="s">
        <v>5</v>
      </c>
      <c r="G20" s="386" t="s">
        <v>5</v>
      </c>
      <c r="H20" s="186"/>
      <c r="I20" s="187"/>
    </row>
    <row r="21" spans="2:9" ht="15">
      <c r="B21" s="189"/>
      <c r="C21" s="216" t="s">
        <v>98</v>
      </c>
      <c r="D21" s="385" t="s">
        <v>5</v>
      </c>
      <c r="E21" s="385" t="s">
        <v>5</v>
      </c>
      <c r="F21" s="385" t="s">
        <v>5</v>
      </c>
      <c r="G21" s="386" t="s">
        <v>5</v>
      </c>
      <c r="H21" s="186"/>
      <c r="I21" s="187"/>
    </row>
    <row r="22" spans="2:9" ht="15">
      <c r="B22" s="189"/>
      <c r="C22" s="216" t="s">
        <v>194</v>
      </c>
      <c r="D22" s="235" t="s">
        <v>5</v>
      </c>
      <c r="E22" s="235" t="s">
        <v>5</v>
      </c>
      <c r="F22" s="235" t="s">
        <v>5</v>
      </c>
      <c r="G22" s="236" t="s">
        <v>5</v>
      </c>
      <c r="H22" s="186"/>
      <c r="I22" s="187"/>
    </row>
    <row r="23" spans="2:9" ht="16.5">
      <c r="B23" s="189"/>
      <c r="C23" s="216" t="s">
        <v>175</v>
      </c>
      <c r="D23" s="235" t="s">
        <v>5</v>
      </c>
      <c r="E23" s="235" t="s">
        <v>5</v>
      </c>
      <c r="F23" s="235" t="s">
        <v>5</v>
      </c>
      <c r="G23" s="236" t="s">
        <v>5</v>
      </c>
      <c r="H23" s="186"/>
      <c r="I23" s="187"/>
    </row>
    <row r="24" spans="2:9" ht="15">
      <c r="B24" s="189"/>
      <c r="C24" s="312" t="s">
        <v>176</v>
      </c>
      <c r="D24" s="235" t="s">
        <v>5</v>
      </c>
      <c r="E24" s="235" t="s">
        <v>5</v>
      </c>
      <c r="F24" s="235" t="s">
        <v>5</v>
      </c>
      <c r="G24" s="236" t="s">
        <v>5</v>
      </c>
      <c r="H24" s="186"/>
      <c r="I24" s="187"/>
    </row>
    <row r="25" spans="2:9" ht="15">
      <c r="B25" s="189"/>
      <c r="C25" s="216" t="s">
        <v>100</v>
      </c>
      <c r="D25" s="385" t="s">
        <v>5</v>
      </c>
      <c r="E25" s="385" t="s">
        <v>5</v>
      </c>
      <c r="F25" s="385" t="s">
        <v>5</v>
      </c>
      <c r="G25" s="386" t="s">
        <v>5</v>
      </c>
      <c r="H25" s="186"/>
      <c r="I25" s="187"/>
    </row>
    <row r="26" spans="2:9" ht="15">
      <c r="B26" s="189"/>
      <c r="C26" s="215" t="s">
        <v>101</v>
      </c>
      <c r="D26" s="385" t="s">
        <v>5</v>
      </c>
      <c r="E26" s="385" t="s">
        <v>5</v>
      </c>
      <c r="F26" s="385" t="s">
        <v>5</v>
      </c>
      <c r="G26" s="386" t="s">
        <v>5</v>
      </c>
      <c r="H26" s="186"/>
      <c r="I26" s="187"/>
    </row>
    <row r="27" spans="2:9" ht="15">
      <c r="B27" s="189"/>
      <c r="C27" s="215" t="s">
        <v>102</v>
      </c>
      <c r="D27" s="235" t="s">
        <v>5</v>
      </c>
      <c r="E27" s="235" t="s">
        <v>5</v>
      </c>
      <c r="F27" s="235" t="s">
        <v>5</v>
      </c>
      <c r="G27" s="236" t="s">
        <v>5</v>
      </c>
      <c r="H27" s="186"/>
      <c r="I27" s="187"/>
    </row>
    <row r="28" spans="2:9" ht="15">
      <c r="B28" s="189"/>
      <c r="C28" s="190"/>
      <c r="D28" s="192"/>
      <c r="E28" s="193"/>
      <c r="F28" s="193"/>
      <c r="G28" s="194"/>
      <c r="H28" s="186"/>
      <c r="I28" s="187"/>
    </row>
    <row r="29" spans="2:9" ht="15.75">
      <c r="B29" s="189"/>
      <c r="C29" s="214" t="s">
        <v>177</v>
      </c>
      <c r="D29" s="185">
        <f>SUM(D30:D40)</f>
        <v>0</v>
      </c>
      <c r="E29" s="185">
        <f>SUM(E30:E40)</f>
        <v>0</v>
      </c>
      <c r="F29" s="185">
        <f>SUM(F30:F40)</f>
        <v>0</v>
      </c>
      <c r="G29" s="185">
        <f>SUM(G30:G40)</f>
        <v>0</v>
      </c>
      <c r="H29" s="186"/>
      <c r="I29" s="187"/>
    </row>
    <row r="30" spans="2:9" ht="15">
      <c r="B30" s="189"/>
      <c r="C30" s="217" t="s">
        <v>195</v>
      </c>
      <c r="D30" s="235" t="s">
        <v>5</v>
      </c>
      <c r="E30" s="235" t="s">
        <v>5</v>
      </c>
      <c r="F30" s="235" t="s">
        <v>5</v>
      </c>
      <c r="G30" s="236" t="s">
        <v>5</v>
      </c>
      <c r="H30" s="186"/>
      <c r="I30" s="187"/>
    </row>
    <row r="31" spans="2:9" ht="15">
      <c r="B31" s="189"/>
      <c r="C31" s="217" t="s">
        <v>196</v>
      </c>
      <c r="D31" s="235" t="s">
        <v>5</v>
      </c>
      <c r="E31" s="235" t="s">
        <v>5</v>
      </c>
      <c r="F31" s="235" t="s">
        <v>5</v>
      </c>
      <c r="G31" s="236" t="s">
        <v>5</v>
      </c>
      <c r="H31" s="186"/>
      <c r="I31" s="187"/>
    </row>
    <row r="32" spans="2:9" ht="15">
      <c r="B32" s="189"/>
      <c r="C32" s="313"/>
      <c r="D32" s="196"/>
      <c r="E32" s="197"/>
      <c r="F32" s="193"/>
      <c r="G32" s="194"/>
      <c r="H32" s="186"/>
      <c r="I32" s="187"/>
    </row>
    <row r="33" spans="2:9" ht="15">
      <c r="B33" s="189"/>
      <c r="C33" s="315" t="s">
        <v>197</v>
      </c>
      <c r="D33" s="235" t="s">
        <v>5</v>
      </c>
      <c r="E33" s="235" t="s">
        <v>5</v>
      </c>
      <c r="F33" s="235" t="s">
        <v>5</v>
      </c>
      <c r="G33" s="236" t="s">
        <v>5</v>
      </c>
      <c r="H33" s="198"/>
      <c r="I33" s="187"/>
    </row>
    <row r="34" spans="2:9" ht="16.5">
      <c r="B34" s="189"/>
      <c r="C34" s="217" t="s">
        <v>198</v>
      </c>
      <c r="D34" s="235" t="s">
        <v>5</v>
      </c>
      <c r="E34" s="235" t="s">
        <v>5</v>
      </c>
      <c r="F34" s="235" t="s">
        <v>5</v>
      </c>
      <c r="G34" s="236" t="s">
        <v>5</v>
      </c>
      <c r="H34" s="186"/>
      <c r="I34" s="187"/>
    </row>
    <row r="35" spans="2:9" ht="15">
      <c r="B35" s="189"/>
      <c r="C35" s="313" t="s">
        <v>178</v>
      </c>
      <c r="D35" s="235" t="s">
        <v>5</v>
      </c>
      <c r="E35" s="235" t="s">
        <v>5</v>
      </c>
      <c r="F35" s="235" t="s">
        <v>5</v>
      </c>
      <c r="G35" s="236" t="s">
        <v>5</v>
      </c>
      <c r="H35" s="186"/>
      <c r="I35" s="187"/>
    </row>
    <row r="36" spans="2:9" ht="15">
      <c r="B36" s="189"/>
      <c r="C36" s="219" t="s">
        <v>199</v>
      </c>
      <c r="D36" s="236" t="s">
        <v>5</v>
      </c>
      <c r="E36" s="236" t="s">
        <v>5</v>
      </c>
      <c r="F36" s="236" t="s">
        <v>5</v>
      </c>
      <c r="G36" s="236" t="s">
        <v>5</v>
      </c>
      <c r="H36" s="186"/>
      <c r="I36" s="187"/>
    </row>
    <row r="37" spans="2:9" ht="15">
      <c r="B37" s="189"/>
      <c r="C37" s="316"/>
      <c r="D37" s="196"/>
      <c r="E37" s="197"/>
      <c r="F37" s="197"/>
      <c r="G37" s="199"/>
      <c r="H37" s="186"/>
      <c r="I37" s="187"/>
    </row>
    <row r="38" spans="2:9" ht="16.5">
      <c r="B38" s="189"/>
      <c r="C38" s="217" t="s">
        <v>200</v>
      </c>
      <c r="D38" s="235" t="s">
        <v>5</v>
      </c>
      <c r="E38" s="235" t="s">
        <v>5</v>
      </c>
      <c r="F38" s="235" t="s">
        <v>5</v>
      </c>
      <c r="G38" s="236" t="s">
        <v>5</v>
      </c>
      <c r="H38" s="186"/>
      <c r="I38" s="187"/>
    </row>
    <row r="39" spans="2:9" ht="16.5">
      <c r="B39" s="189"/>
      <c r="C39" s="217" t="s">
        <v>201</v>
      </c>
      <c r="D39" s="235" t="s">
        <v>5</v>
      </c>
      <c r="E39" s="235" t="s">
        <v>5</v>
      </c>
      <c r="F39" s="235" t="s">
        <v>5</v>
      </c>
      <c r="G39" s="236" t="s">
        <v>5</v>
      </c>
      <c r="H39" s="186"/>
      <c r="I39" s="187"/>
    </row>
    <row r="40" spans="2:9" ht="16.5">
      <c r="B40" s="189"/>
      <c r="C40" s="217" t="s">
        <v>202</v>
      </c>
      <c r="D40" s="235" t="s">
        <v>5</v>
      </c>
      <c r="E40" s="235" t="s">
        <v>5</v>
      </c>
      <c r="F40" s="235" t="s">
        <v>5</v>
      </c>
      <c r="G40" s="236" t="s">
        <v>5</v>
      </c>
      <c r="H40" s="186"/>
      <c r="I40" s="187"/>
    </row>
    <row r="41" spans="2:9" ht="15">
      <c r="B41" s="189"/>
      <c r="C41" s="195"/>
      <c r="D41" s="192"/>
      <c r="E41" s="193"/>
      <c r="F41" s="193"/>
      <c r="G41" s="194"/>
      <c r="H41" s="186"/>
      <c r="I41" s="187"/>
    </row>
    <row r="42" spans="2:9" ht="15.75">
      <c r="B42" s="189"/>
      <c r="C42" s="220" t="s">
        <v>108</v>
      </c>
      <c r="D42" s="236" t="s">
        <v>5</v>
      </c>
      <c r="E42" s="236" t="s">
        <v>5</v>
      </c>
      <c r="F42" s="236" t="s">
        <v>5</v>
      </c>
      <c r="G42" s="236" t="s">
        <v>5</v>
      </c>
      <c r="H42" s="186"/>
      <c r="I42" s="187"/>
    </row>
    <row r="43" spans="2:9" ht="15">
      <c r="B43" s="189"/>
      <c r="C43" s="221" t="s">
        <v>203</v>
      </c>
      <c r="D43" s="236" t="s">
        <v>5</v>
      </c>
      <c r="E43" s="236" t="s">
        <v>5</v>
      </c>
      <c r="F43" s="236" t="s">
        <v>5</v>
      </c>
      <c r="G43" s="236" t="s">
        <v>5</v>
      </c>
      <c r="H43" s="186"/>
      <c r="I43" s="187"/>
    </row>
    <row r="44" spans="2:9" ht="15">
      <c r="B44" s="189"/>
      <c r="C44" s="217" t="s">
        <v>204</v>
      </c>
      <c r="D44" s="236" t="s">
        <v>5</v>
      </c>
      <c r="E44" s="236" t="s">
        <v>5</v>
      </c>
      <c r="F44" s="236" t="s">
        <v>5</v>
      </c>
      <c r="G44" s="236" t="s">
        <v>5</v>
      </c>
      <c r="H44" s="186"/>
      <c r="I44" s="187"/>
    </row>
    <row r="45" spans="2:9" ht="15.75" thickBot="1">
      <c r="B45" s="189"/>
      <c r="C45" s="191"/>
      <c r="D45" s="200"/>
      <c r="E45" s="201"/>
      <c r="F45" s="201"/>
      <c r="G45" s="202"/>
      <c r="H45" s="237"/>
      <c r="I45" s="187"/>
    </row>
    <row r="46" spans="2:9" ht="18.75" thickBot="1" thickTop="1">
      <c r="B46" s="189"/>
      <c r="C46" s="261" t="s">
        <v>118</v>
      </c>
      <c r="D46" s="238" t="s">
        <v>5</v>
      </c>
      <c r="E46" s="238" t="s">
        <v>5</v>
      </c>
      <c r="F46" s="238" t="s">
        <v>5</v>
      </c>
      <c r="G46" s="269" t="s">
        <v>5</v>
      </c>
      <c r="H46" s="204"/>
      <c r="I46" s="187"/>
    </row>
    <row r="47" spans="2:9" ht="17.25" thickBot="1" thickTop="1">
      <c r="B47" s="12"/>
      <c r="C47" s="205"/>
      <c r="D47" s="264"/>
      <c r="E47" s="226"/>
      <c r="F47" s="226"/>
      <c r="G47" s="265"/>
      <c r="H47" s="227"/>
      <c r="I47" s="94"/>
    </row>
    <row r="48" spans="2:9" ht="17.25" thickBot="1" thickTop="1">
      <c r="B48" s="12"/>
      <c r="C48" s="228"/>
      <c r="D48" s="266"/>
      <c r="E48" s="229"/>
      <c r="F48" s="229"/>
      <c r="G48" s="267"/>
      <c r="H48" s="230"/>
      <c r="I48" s="94"/>
    </row>
    <row r="49" spans="2:9" ht="17.25" thickBot="1" thickTop="1">
      <c r="B49" s="12"/>
      <c r="C49" s="262" t="s">
        <v>119</v>
      </c>
      <c r="D49" s="120" t="s">
        <v>5</v>
      </c>
      <c r="E49" s="120" t="s">
        <v>5</v>
      </c>
      <c r="F49" s="120" t="s">
        <v>5</v>
      </c>
      <c r="G49" s="268" t="s">
        <v>5</v>
      </c>
      <c r="H49" s="106"/>
      <c r="I49" s="94"/>
    </row>
    <row r="50" spans="2:9" ht="17.25" thickTop="1">
      <c r="B50" s="12"/>
      <c r="C50" s="216" t="s">
        <v>207</v>
      </c>
      <c r="D50" s="105" t="s">
        <v>5</v>
      </c>
      <c r="E50" s="105" t="s">
        <v>5</v>
      </c>
      <c r="F50" s="105" t="s">
        <v>5</v>
      </c>
      <c r="G50" s="105" t="s">
        <v>5</v>
      </c>
      <c r="H50" s="100"/>
      <c r="I50" s="94"/>
    </row>
    <row r="51" spans="2:9" ht="15">
      <c r="B51" s="12"/>
      <c r="C51" s="317" t="s">
        <v>208</v>
      </c>
      <c r="D51" s="105" t="s">
        <v>5</v>
      </c>
      <c r="E51" s="105" t="s">
        <v>5</v>
      </c>
      <c r="F51" s="105" t="s">
        <v>5</v>
      </c>
      <c r="G51" s="105" t="s">
        <v>5</v>
      </c>
      <c r="H51" s="231"/>
      <c r="I51" s="94"/>
    </row>
    <row r="52" spans="2:9" ht="15.75" thickBot="1">
      <c r="B52" s="12"/>
      <c r="C52" s="191"/>
      <c r="D52" s="96"/>
      <c r="E52" s="96"/>
      <c r="F52" s="96"/>
      <c r="G52" s="96"/>
      <c r="H52" s="239"/>
      <c r="I52" s="94"/>
    </row>
    <row r="53" spans="2:9" ht="20.25" thickBot="1" thickTop="1">
      <c r="B53" s="12"/>
      <c r="C53" s="222" t="s">
        <v>111</v>
      </c>
      <c r="D53" s="207"/>
      <c r="E53" s="207"/>
      <c r="F53" s="207"/>
      <c r="G53" s="207"/>
      <c r="H53" s="208"/>
      <c r="I53" s="94"/>
    </row>
    <row r="54" spans="2:9" ht="18.75" thickTop="1">
      <c r="B54" s="12"/>
      <c r="C54" s="209"/>
      <c r="D54" s="210"/>
      <c r="E54" s="211"/>
      <c r="F54" s="211"/>
      <c r="G54" s="211"/>
      <c r="H54" s="211"/>
      <c r="I54" s="94"/>
    </row>
    <row r="55" spans="2:9" ht="15.75">
      <c r="B55" s="12"/>
      <c r="C55" s="63" t="s">
        <v>183</v>
      </c>
      <c r="E55" s="1"/>
      <c r="F55" s="1"/>
      <c r="G55" s="5"/>
      <c r="H55" s="5" t="s">
        <v>184</v>
      </c>
      <c r="I55" s="94"/>
    </row>
    <row r="56" spans="2:9" ht="15.75">
      <c r="B56" s="12"/>
      <c r="C56" s="108" t="s">
        <v>188</v>
      </c>
      <c r="E56" s="1"/>
      <c r="F56" s="1"/>
      <c r="H56" s="223" t="s">
        <v>186</v>
      </c>
      <c r="I56" s="94"/>
    </row>
    <row r="57" spans="2:9" ht="15.75">
      <c r="B57" s="12"/>
      <c r="C57" s="108" t="s">
        <v>187</v>
      </c>
      <c r="E57" s="1"/>
      <c r="F57" s="1"/>
      <c r="H57" s="1"/>
      <c r="I57" s="94"/>
    </row>
    <row r="58" spans="2:9" ht="15.75" thickBot="1">
      <c r="B58" s="128"/>
      <c r="C58" s="212"/>
      <c r="D58" s="233"/>
      <c r="E58" s="234"/>
      <c r="F58" s="234"/>
      <c r="G58" s="234"/>
      <c r="H58" s="234"/>
      <c r="I58" s="112"/>
    </row>
    <row r="59" spans="2:9" ht="16.5" thickTop="1">
      <c r="B59" s="213"/>
      <c r="C59" s="108"/>
      <c r="D59" s="223"/>
      <c r="E59" s="223"/>
      <c r="F59" s="223"/>
      <c r="G59" s="223"/>
      <c r="H59" s="223"/>
      <c r="I59" s="5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bedekovics istvan</cp:lastModifiedBy>
  <cp:lastPrinted>2010-09-30T14:00:24Z</cp:lastPrinted>
  <dcterms:created xsi:type="dcterms:W3CDTF">2008-10-08T08:00:27Z</dcterms:created>
  <dcterms:modified xsi:type="dcterms:W3CDTF">2012-04-23T10:51:01Z</dcterms:modified>
  <cp:category/>
  <cp:version/>
  <cp:contentType/>
  <cp:contentStatus/>
</cp:coreProperties>
</file>